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threadedComments/threadedComment1.xml" ContentType="application/vnd.ms-excel.threadedcomments+xml"/>
  <Override PartName="/xl/comments8.xml" ContentType="application/vnd.openxmlformats-officedocument.spreadsheetml.comments+xml"/>
  <Override PartName="/xl/threadedComments/threadedComment2.xml" ContentType="application/vnd.ms-excel.threadedcomments+xml"/>
  <Override PartName="/xl/comments9.xml" ContentType="application/vnd.openxmlformats-officedocument.spreadsheetml.comments+xml"/>
  <Override PartName="/xl/threadedComments/threadedComment3.xml" ContentType="application/vnd.ms-excel.threadedcomments+xml"/>
  <Override PartName="/xl/comments10.xml" ContentType="application/vnd.openxmlformats-officedocument.spreadsheetml.comments+xml"/>
  <Override PartName="/xl/threadedComments/threadedComment4.xml" ContentType="application/vnd.ms-excel.threadedcomments+xml"/>
  <Override PartName="/xl/comments1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Windream\Objects\03 Programme\123_WBV\06 Interne Organisation\06 Musterformulare\02_APV\Finanzierungsplan_Antragsprüfung\"/>
    </mc:Choice>
  </mc:AlternateContent>
  <xr:revisionPtr revIDLastSave="0" documentId="13_ncr:1_{34D36658-A6AF-473F-B4E9-B1918F356AF3}" xr6:coauthVersionLast="47" xr6:coauthVersionMax="47" xr10:uidLastSave="{00000000-0000-0000-0000-000000000000}"/>
  <bookViews>
    <workbookView xWindow="-120" yWindow="-120" windowWidth="25515" windowHeight="15840" tabRatio="598" activeTab="1" xr2:uid="{00000000-000D-0000-FFFF-FFFF00000000}"/>
  </bookViews>
  <sheets>
    <sheet name="Finanzierungsplan gesamt" sheetId="53" r:id="rId1"/>
    <sheet name="Stellenplan Antragst.-ErstZE" sheetId="54" r:id="rId2"/>
    <sheet name="dropdown" sheetId="73" r:id="rId3"/>
    <sheet name="Jahresscheiben gesamt" sheetId="69" r:id="rId4"/>
    <sheet name="WP 1 Finanzierungsplan " sheetId="66" r:id="rId5"/>
    <sheet name="WP 1 Stellenplan " sheetId="56" r:id="rId6"/>
    <sheet name="WP 2 Finanzierungsplan" sheetId="64" r:id="rId7"/>
    <sheet name="WP 2 Stellenplan" sheetId="60" r:id="rId8"/>
    <sheet name="WP 3 Finanzierungsplan" sheetId="65" r:id="rId9"/>
    <sheet name="WP 3 Stellenplan" sheetId="61" r:id="rId10"/>
    <sheet name="Overheadkosten Vorlage" sheetId="57" r:id="rId11"/>
    <sheet name="PK-BMF für 2021" sheetId="71" r:id="rId12"/>
    <sheet name="PK-BMF für 2022" sheetId="70" r:id="rId13"/>
    <sheet name="APV_alt" sheetId="24" state="hidden" r:id="rId14"/>
    <sheet name="Check Anlagen" sheetId="22" state="hidden" r:id="rId15"/>
    <sheet name="Rückfragen_Textbausteine" sheetId="35" state="hidden" r:id="rId16"/>
    <sheet name="Auflagen_alt" sheetId="34" state="hidden" r:id="rId17"/>
    <sheet name="Miete qm" sheetId="21" state="hidden" r:id="rId18"/>
    <sheet name="TVöD_2020" sheetId="23" state="hidden" r:id="rId19"/>
  </sheets>
  <externalReferences>
    <externalReference r:id="rId20"/>
    <externalReference r:id="rId21"/>
  </externalReferences>
  <definedNames>
    <definedName name="_xlnm._FilterDatabase" localSheetId="16" hidden="1">Auflagen_alt!$A$4:$E$23</definedName>
    <definedName name="_xlnm._FilterDatabase" localSheetId="14" hidden="1">'Check Anlagen'!$A$11:$D$11</definedName>
    <definedName name="_xlnm._FilterDatabase" localSheetId="15" hidden="1">Rückfragen_Textbausteine!$C$2:$F$17</definedName>
    <definedName name="_xlnm.Print_Area" localSheetId="11">'PK-BMF für 2021'!$A$1:$G$29</definedName>
    <definedName name="_xlnm.Print_Area" localSheetId="12">'PK-BMF für 2022'!$A$1:$G$29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53" l="1"/>
  <c r="E37" i="53"/>
  <c r="E35" i="53"/>
  <c r="E29" i="53"/>
  <c r="E33" i="53"/>
  <c r="E30" i="53"/>
  <c r="E28" i="53"/>
  <c r="E21" i="53"/>
  <c r="E20" i="53"/>
  <c r="E17" i="53"/>
  <c r="E19" i="53"/>
  <c r="M15" i="61"/>
  <c r="N15" i="61" s="1"/>
  <c r="M14" i="61"/>
  <c r="N14" i="61" s="1"/>
  <c r="M13" i="61"/>
  <c r="N13" i="61" s="1"/>
  <c r="M12" i="61"/>
  <c r="N12" i="61" s="1"/>
  <c r="M11" i="61"/>
  <c r="N11" i="61" s="1"/>
  <c r="M10" i="61"/>
  <c r="N10" i="61" s="1"/>
  <c r="M9" i="61"/>
  <c r="N9" i="61" s="1"/>
  <c r="M15" i="60"/>
  <c r="N15" i="60" s="1"/>
  <c r="M14" i="60"/>
  <c r="N14" i="60" s="1"/>
  <c r="M13" i="60"/>
  <c r="N13" i="60" s="1"/>
  <c r="M12" i="60"/>
  <c r="N12" i="60" s="1"/>
  <c r="M11" i="60"/>
  <c r="N11" i="60" s="1"/>
  <c r="M10" i="60"/>
  <c r="N10" i="60" s="1"/>
  <c r="M9" i="60"/>
  <c r="N9" i="60" s="1"/>
  <c r="N9" i="56"/>
  <c r="M9" i="56"/>
  <c r="M15" i="56"/>
  <c r="N15" i="56" s="1"/>
  <c r="M14" i="56"/>
  <c r="N14" i="56" s="1"/>
  <c r="M13" i="56"/>
  <c r="N13" i="56" s="1"/>
  <c r="N12" i="56"/>
  <c r="M12" i="56"/>
  <c r="M11" i="56"/>
  <c r="N11" i="56" s="1"/>
  <c r="M10" i="56"/>
  <c r="N10" i="56" s="1"/>
  <c r="C54" i="53"/>
  <c r="M9" i="54"/>
  <c r="N9" i="54" s="1"/>
  <c r="C28" i="70" l="1"/>
  <c r="B28" i="70"/>
  <c r="D28" i="71"/>
  <c r="E28" i="71" s="1"/>
  <c r="F28" i="71" s="1"/>
  <c r="G28" i="71" s="1"/>
  <c r="D28" i="70"/>
  <c r="C28" i="71"/>
  <c r="B28" i="71"/>
  <c r="F27" i="71"/>
  <c r="F26" i="71"/>
  <c r="F25" i="71"/>
  <c r="F24" i="71"/>
  <c r="F23" i="71"/>
  <c r="F22" i="71"/>
  <c r="F21" i="71"/>
  <c r="F20" i="71"/>
  <c r="F19" i="71"/>
  <c r="F18" i="71"/>
  <c r="F17" i="71"/>
  <c r="F16" i="71"/>
  <c r="F15" i="71"/>
  <c r="F14" i="71"/>
  <c r="F13" i="71"/>
  <c r="E24" i="71"/>
  <c r="G24" i="71" s="1"/>
  <c r="E25" i="71"/>
  <c r="G25" i="71" s="1"/>
  <c r="E26" i="71"/>
  <c r="G26" i="71" s="1"/>
  <c r="I8" i="65"/>
  <c r="H8" i="65"/>
  <c r="G8" i="65"/>
  <c r="F8" i="65"/>
  <c r="I8" i="64"/>
  <c r="H8" i="64"/>
  <c r="G8" i="64"/>
  <c r="F8" i="64"/>
  <c r="G8" i="66"/>
  <c r="H8" i="66"/>
  <c r="I8" i="66"/>
  <c r="F8" i="66"/>
  <c r="A3" i="54"/>
  <c r="J11" i="65"/>
  <c r="B11" i="65"/>
  <c r="E11" i="65" s="1"/>
  <c r="A15" i="65"/>
  <c r="A14" i="65"/>
  <c r="A13" i="65"/>
  <c r="A12" i="65"/>
  <c r="A11" i="65"/>
  <c r="A10" i="65"/>
  <c r="E27" i="71"/>
  <c r="G27" i="71" s="1"/>
  <c r="E23" i="71"/>
  <c r="G23" i="71" s="1"/>
  <c r="E22" i="71"/>
  <c r="G22" i="71" s="1"/>
  <c r="E21" i="71"/>
  <c r="G21" i="71" s="1"/>
  <c r="E20" i="71"/>
  <c r="G20" i="71" s="1"/>
  <c r="E19" i="71"/>
  <c r="G19" i="71" s="1"/>
  <c r="E18" i="71"/>
  <c r="G18" i="71" s="1"/>
  <c r="E17" i="71"/>
  <c r="G17" i="71" s="1"/>
  <c r="E16" i="71"/>
  <c r="G16" i="71" s="1"/>
  <c r="E15" i="71"/>
  <c r="G15" i="71" s="1"/>
  <c r="E14" i="71"/>
  <c r="G14" i="71" s="1"/>
  <c r="E13" i="71"/>
  <c r="G13" i="71" s="1"/>
  <c r="E12" i="71"/>
  <c r="F12" i="71" s="1"/>
  <c r="G12" i="71" s="1"/>
  <c r="E28" i="70" l="1"/>
  <c r="F28" i="70" s="1"/>
  <c r="D11" i="65"/>
  <c r="P15" i="61" l="1"/>
  <c r="B15" i="66"/>
  <c r="B14" i="66"/>
  <c r="B13" i="66"/>
  <c r="D13" i="66" s="1"/>
  <c r="B12" i="66"/>
  <c r="B11" i="66"/>
  <c r="B10" i="66"/>
  <c r="B9" i="66"/>
  <c r="C3" i="56"/>
  <c r="C4" i="56"/>
  <c r="A4" i="56"/>
  <c r="A3" i="56"/>
  <c r="P15" i="60"/>
  <c r="B38" i="64"/>
  <c r="J13" i="64"/>
  <c r="A15" i="64"/>
  <c r="A14" i="64"/>
  <c r="A13" i="64"/>
  <c r="A12" i="64"/>
  <c r="A11" i="64"/>
  <c r="A10" i="64"/>
  <c r="E38" i="65"/>
  <c r="E37" i="65"/>
  <c r="E31" i="65"/>
  <c r="E28" i="65"/>
  <c r="E26" i="65"/>
  <c r="E25" i="65"/>
  <c r="E24" i="65"/>
  <c r="E23" i="65"/>
  <c r="E22" i="65"/>
  <c r="E21" i="65"/>
  <c r="E19" i="65"/>
  <c r="E18" i="65"/>
  <c r="E17" i="65"/>
  <c r="E37" i="64"/>
  <c r="E31" i="64"/>
  <c r="E28" i="64"/>
  <c r="E26" i="64"/>
  <c r="E25" i="64"/>
  <c r="E24" i="64"/>
  <c r="E23" i="64"/>
  <c r="E22" i="64"/>
  <c r="E21" i="64"/>
  <c r="E19" i="64"/>
  <c r="E18" i="64"/>
  <c r="E17" i="64"/>
  <c r="E39" i="66"/>
  <c r="E34" i="66"/>
  <c r="E29" i="66"/>
  <c r="E27" i="66"/>
  <c r="E20" i="66"/>
  <c r="E38" i="66"/>
  <c r="E37" i="66"/>
  <c r="E33" i="66"/>
  <c r="E28" i="66"/>
  <c r="E26" i="66"/>
  <c r="E25" i="66"/>
  <c r="E24" i="66"/>
  <c r="E23" i="66"/>
  <c r="E22" i="66"/>
  <c r="E21" i="66"/>
  <c r="E19" i="66"/>
  <c r="E18" i="66"/>
  <c r="E17" i="66"/>
  <c r="J13" i="66"/>
  <c r="A10" i="66"/>
  <c r="A11" i="66"/>
  <c r="A12" i="66"/>
  <c r="A13" i="66"/>
  <c r="A14" i="66"/>
  <c r="A15" i="66"/>
  <c r="P15" i="56"/>
  <c r="J27" i="53"/>
  <c r="J10" i="53"/>
  <c r="E13" i="66" l="1"/>
  <c r="E13" i="70"/>
  <c r="F13" i="70" s="1"/>
  <c r="E17" i="70"/>
  <c r="F17" i="70" s="1"/>
  <c r="G28" i="70"/>
  <c r="E27" i="70"/>
  <c r="F27" i="70" s="1"/>
  <c r="G27" i="70" s="1"/>
  <c r="E26" i="70"/>
  <c r="F26" i="70" s="1"/>
  <c r="G26" i="70" s="1"/>
  <c r="E25" i="70"/>
  <c r="F25" i="70" s="1"/>
  <c r="G25" i="70" s="1"/>
  <c r="E24" i="70"/>
  <c r="F24" i="70" s="1"/>
  <c r="G24" i="70" s="1"/>
  <c r="E23" i="70"/>
  <c r="F23" i="70" s="1"/>
  <c r="G23" i="70" s="1"/>
  <c r="E22" i="70"/>
  <c r="F22" i="70" s="1"/>
  <c r="G22" i="70" s="1"/>
  <c r="E21" i="70"/>
  <c r="F21" i="70" s="1"/>
  <c r="G21" i="70" s="1"/>
  <c r="E20" i="70"/>
  <c r="F20" i="70" s="1"/>
  <c r="G20" i="70" s="1"/>
  <c r="E19" i="70"/>
  <c r="F19" i="70" s="1"/>
  <c r="G19" i="70" s="1"/>
  <c r="E18" i="70"/>
  <c r="F18" i="70" s="1"/>
  <c r="G18" i="70" s="1"/>
  <c r="E16" i="70"/>
  <c r="F16" i="70" s="1"/>
  <c r="G16" i="70" s="1"/>
  <c r="E15" i="70"/>
  <c r="F15" i="70" s="1"/>
  <c r="G15" i="70" s="1"/>
  <c r="E14" i="70"/>
  <c r="F14" i="70" s="1"/>
  <c r="G14" i="70" s="1"/>
  <c r="E12" i="70"/>
  <c r="F12" i="70" s="1"/>
  <c r="G12" i="70" s="1"/>
  <c r="G17" i="70" l="1"/>
  <c r="G13" i="70"/>
  <c r="B32" i="64" l="1"/>
  <c r="M12" i="54"/>
  <c r="B9" i="53" l="1"/>
  <c r="E9" i="53" s="1"/>
  <c r="D26" i="53" l="1"/>
  <c r="E26" i="53"/>
  <c r="D27" i="53"/>
  <c r="E27" i="53"/>
  <c r="J35" i="53"/>
  <c r="J31" i="53"/>
  <c r="J29" i="53"/>
  <c r="J26" i="53"/>
  <c r="J24" i="53"/>
  <c r="J21" i="53"/>
  <c r="I28" i="53"/>
  <c r="H28" i="53"/>
  <c r="G28" i="53"/>
  <c r="F28" i="53"/>
  <c r="C28" i="53"/>
  <c r="C53" i="53" s="1"/>
  <c r="C52" i="53" s="1"/>
  <c r="B28" i="53"/>
  <c r="J28" i="53" l="1"/>
  <c r="C10" i="69" l="1"/>
  <c r="M10" i="54"/>
  <c r="N10" i="54" s="1"/>
  <c r="M11" i="54"/>
  <c r="N11" i="54" s="1"/>
  <c r="N12" i="54"/>
  <c r="B12" i="53" s="1"/>
  <c r="E12" i="53" s="1"/>
  <c r="M13" i="54"/>
  <c r="N13" i="54" s="1"/>
  <c r="M14" i="54"/>
  <c r="N14" i="54" s="1"/>
  <c r="M15" i="54"/>
  <c r="N15" i="54" s="1"/>
  <c r="C14" i="69" l="1"/>
  <c r="C12" i="69"/>
  <c r="F14" i="69" l="1"/>
  <c r="E14" i="69"/>
  <c r="D14" i="69"/>
  <c r="F12" i="69"/>
  <c r="E12" i="69"/>
  <c r="D12" i="69"/>
  <c r="F10" i="69"/>
  <c r="E10" i="69"/>
  <c r="D10" i="69"/>
  <c r="G8" i="69"/>
  <c r="E22" i="53"/>
  <c r="E23" i="53"/>
  <c r="E24" i="53"/>
  <c r="E25" i="53"/>
  <c r="E39" i="53"/>
  <c r="C16" i="53"/>
  <c r="B10" i="53"/>
  <c r="E10" i="53" s="1"/>
  <c r="A10" i="53"/>
  <c r="A11" i="53"/>
  <c r="A12" i="53"/>
  <c r="A13" i="53"/>
  <c r="A14" i="53"/>
  <c r="A15" i="53"/>
  <c r="E18" i="53"/>
  <c r="G13" i="69"/>
  <c r="G11" i="69"/>
  <c r="G12" i="69" s="1"/>
  <c r="G9" i="69"/>
  <c r="F7" i="69"/>
  <c r="E7" i="69"/>
  <c r="D7" i="69"/>
  <c r="C7" i="69"/>
  <c r="J15" i="53"/>
  <c r="J14" i="53"/>
  <c r="J9" i="53"/>
  <c r="B4" i="69"/>
  <c r="B3" i="69"/>
  <c r="F48" i="53"/>
  <c r="J47" i="53"/>
  <c r="I48" i="53"/>
  <c r="H48" i="53"/>
  <c r="G48" i="53"/>
  <c r="C48" i="53"/>
  <c r="B12" i="65"/>
  <c r="E12" i="65" s="1"/>
  <c r="B15" i="65"/>
  <c r="E15" i="65" s="1"/>
  <c r="B10" i="65"/>
  <c r="E10" i="65" s="1"/>
  <c r="J38" i="65"/>
  <c r="J37" i="65"/>
  <c r="J35" i="65"/>
  <c r="J31" i="65"/>
  <c r="J28" i="65"/>
  <c r="J22" i="65"/>
  <c r="J21" i="65"/>
  <c r="J26" i="65"/>
  <c r="J25" i="65"/>
  <c r="J24" i="65"/>
  <c r="J23" i="65"/>
  <c r="J18" i="65"/>
  <c r="J19" i="65"/>
  <c r="J17" i="65"/>
  <c r="J15" i="65"/>
  <c r="J14" i="65"/>
  <c r="J13" i="65"/>
  <c r="J12" i="65"/>
  <c r="J10" i="65"/>
  <c r="J9" i="65"/>
  <c r="J8" i="65"/>
  <c r="J37" i="64"/>
  <c r="J35" i="64"/>
  <c r="J33" i="64"/>
  <c r="J31" i="64"/>
  <c r="J28" i="64"/>
  <c r="J22" i="64"/>
  <c r="J23" i="64"/>
  <c r="J24" i="64"/>
  <c r="J25" i="64"/>
  <c r="J26" i="64"/>
  <c r="J21" i="64"/>
  <c r="J18" i="64"/>
  <c r="J19" i="64"/>
  <c r="J17" i="64"/>
  <c r="J10" i="64"/>
  <c r="J11" i="64"/>
  <c r="J12" i="64"/>
  <c r="J14" i="64"/>
  <c r="J15" i="64"/>
  <c r="J9" i="64"/>
  <c r="J38" i="66"/>
  <c r="J37" i="66"/>
  <c r="J35" i="66"/>
  <c r="J33" i="66"/>
  <c r="J31" i="66"/>
  <c r="J28" i="66"/>
  <c r="J26" i="66"/>
  <c r="J22" i="66"/>
  <c r="J25" i="66"/>
  <c r="J24" i="66"/>
  <c r="J23" i="66"/>
  <c r="J21" i="66"/>
  <c r="J18" i="66"/>
  <c r="J19" i="66"/>
  <c r="J17" i="66"/>
  <c r="J15" i="66"/>
  <c r="J14" i="66"/>
  <c r="J12" i="66"/>
  <c r="J11" i="66"/>
  <c r="J10" i="66"/>
  <c r="J9" i="66"/>
  <c r="J46" i="53"/>
  <c r="J23" i="53"/>
  <c r="J19" i="53"/>
  <c r="J17" i="53"/>
  <c r="J18" i="53"/>
  <c r="J11" i="53"/>
  <c r="F38" i="64"/>
  <c r="F36" i="64"/>
  <c r="F34" i="64"/>
  <c r="F32" i="64"/>
  <c r="F29" i="64"/>
  <c r="F27" i="64"/>
  <c r="F20" i="64"/>
  <c r="F16" i="64"/>
  <c r="J8" i="64"/>
  <c r="F39" i="66"/>
  <c r="F36" i="66"/>
  <c r="F34" i="66"/>
  <c r="F32" i="66"/>
  <c r="F29" i="66"/>
  <c r="F27" i="66"/>
  <c r="F20" i="66"/>
  <c r="F16" i="66"/>
  <c r="J8" i="66"/>
  <c r="F30" i="53"/>
  <c r="F20" i="53"/>
  <c r="F16" i="53"/>
  <c r="I44" i="53"/>
  <c r="H44" i="53"/>
  <c r="G44" i="53"/>
  <c r="F44" i="53"/>
  <c r="I42" i="53"/>
  <c r="H42" i="53"/>
  <c r="G42" i="53"/>
  <c r="F42" i="53"/>
  <c r="I40" i="53"/>
  <c r="H40" i="53"/>
  <c r="G40" i="53"/>
  <c r="F40" i="53"/>
  <c r="I37" i="53"/>
  <c r="H37" i="53"/>
  <c r="G37" i="53"/>
  <c r="F37" i="53"/>
  <c r="I30" i="53"/>
  <c r="H30" i="53"/>
  <c r="G30" i="53"/>
  <c r="J45" i="53"/>
  <c r="J43" i="53"/>
  <c r="J41" i="53"/>
  <c r="J39" i="53"/>
  <c r="J33" i="53"/>
  <c r="J36" i="53"/>
  <c r="J34" i="53"/>
  <c r="J32" i="53"/>
  <c r="J22" i="53"/>
  <c r="J25" i="53"/>
  <c r="J12" i="53"/>
  <c r="J13" i="53"/>
  <c r="J8" i="53"/>
  <c r="B13" i="65"/>
  <c r="E13" i="65" s="1"/>
  <c r="B14" i="65"/>
  <c r="E14" i="65" s="1"/>
  <c r="B9" i="65"/>
  <c r="E10" i="66"/>
  <c r="E11" i="66"/>
  <c r="E12" i="66"/>
  <c r="E14" i="66"/>
  <c r="E15" i="66"/>
  <c r="E9" i="66"/>
  <c r="C3" i="54"/>
  <c r="J33" i="65"/>
  <c r="C38" i="64"/>
  <c r="C36" i="64"/>
  <c r="C16" i="64"/>
  <c r="I16" i="53"/>
  <c r="I39" i="65"/>
  <c r="H39" i="65"/>
  <c r="G39" i="65"/>
  <c r="C39" i="65"/>
  <c r="B39" i="65"/>
  <c r="I36" i="65"/>
  <c r="H36" i="65"/>
  <c r="G36" i="65"/>
  <c r="C36" i="65"/>
  <c r="I34" i="65"/>
  <c r="H34" i="65"/>
  <c r="G34" i="65"/>
  <c r="I32" i="65"/>
  <c r="H32" i="65"/>
  <c r="G32" i="65"/>
  <c r="C32" i="65"/>
  <c r="I27" i="65"/>
  <c r="H27" i="65"/>
  <c r="G27" i="65"/>
  <c r="C27" i="65"/>
  <c r="B27" i="65"/>
  <c r="I29" i="65"/>
  <c r="H29" i="65"/>
  <c r="G29" i="65"/>
  <c r="C29" i="65"/>
  <c r="B29" i="65"/>
  <c r="I20" i="65"/>
  <c r="H20" i="65"/>
  <c r="G20" i="65"/>
  <c r="C20" i="65"/>
  <c r="B20" i="65"/>
  <c r="I16" i="65"/>
  <c r="H16" i="65"/>
  <c r="G16" i="65"/>
  <c r="C16" i="65"/>
  <c r="I38" i="64"/>
  <c r="H38" i="64"/>
  <c r="G38" i="64"/>
  <c r="I36" i="64"/>
  <c r="H36" i="64"/>
  <c r="G36" i="64"/>
  <c r="I34" i="64"/>
  <c r="H34" i="64"/>
  <c r="G34" i="64"/>
  <c r="I32" i="64"/>
  <c r="H32" i="64"/>
  <c r="G32" i="64"/>
  <c r="C32" i="64"/>
  <c r="E32" i="64" s="1"/>
  <c r="I29" i="64"/>
  <c r="H29" i="64"/>
  <c r="G29" i="64"/>
  <c r="I20" i="64"/>
  <c r="H20" i="64"/>
  <c r="G20" i="64"/>
  <c r="C20" i="64"/>
  <c r="I27" i="64"/>
  <c r="H27" i="64"/>
  <c r="G27" i="64"/>
  <c r="C27" i="64"/>
  <c r="B27" i="64"/>
  <c r="I16" i="64"/>
  <c r="H16" i="64"/>
  <c r="G16" i="64"/>
  <c r="B29" i="66"/>
  <c r="G20" i="66"/>
  <c r="C20" i="66"/>
  <c r="I20" i="53"/>
  <c r="H20" i="53"/>
  <c r="G20" i="53"/>
  <c r="H16" i="53"/>
  <c r="G16" i="53"/>
  <c r="D10" i="53" l="1"/>
  <c r="E29" i="65"/>
  <c r="E20" i="65"/>
  <c r="E27" i="65"/>
  <c r="E39" i="65"/>
  <c r="B16" i="65"/>
  <c r="E16" i="65" s="1"/>
  <c r="E9" i="65"/>
  <c r="E27" i="64"/>
  <c r="F30" i="64"/>
  <c r="F41" i="64"/>
  <c r="F39" i="64"/>
  <c r="B16" i="66"/>
  <c r="E16" i="66" s="1"/>
  <c r="J20" i="65"/>
  <c r="I39" i="64"/>
  <c r="I41" i="64" s="1"/>
  <c r="H39" i="64"/>
  <c r="H41" i="64" s="1"/>
  <c r="F30" i="66"/>
  <c r="F40" i="66"/>
  <c r="F42" i="66" s="1"/>
  <c r="J37" i="53"/>
  <c r="J40" i="53"/>
  <c r="J42" i="53"/>
  <c r="J44" i="53"/>
  <c r="J30" i="53"/>
  <c r="J48" i="53"/>
  <c r="G10" i="69"/>
  <c r="G14" i="69"/>
  <c r="F49" i="53"/>
  <c r="H49" i="53"/>
  <c r="G7" i="69"/>
  <c r="J16" i="53"/>
  <c r="I49" i="53"/>
  <c r="G49" i="53"/>
  <c r="J20" i="53"/>
  <c r="H38" i="53"/>
  <c r="H51" i="53" s="1"/>
  <c r="I38" i="53"/>
  <c r="I51" i="53" s="1"/>
  <c r="G38" i="53"/>
  <c r="G51" i="53" s="1"/>
  <c r="F38" i="53"/>
  <c r="H40" i="65"/>
  <c r="G40" i="65"/>
  <c r="I40" i="65"/>
  <c r="G39" i="64"/>
  <c r="G41" i="64" s="1"/>
  <c r="I39" i="66"/>
  <c r="H39" i="66"/>
  <c r="G39" i="66"/>
  <c r="C39" i="66"/>
  <c r="I36" i="66"/>
  <c r="H36" i="66"/>
  <c r="G36" i="66"/>
  <c r="C36" i="66"/>
  <c r="I34" i="66"/>
  <c r="H34" i="66"/>
  <c r="G34" i="66"/>
  <c r="G32" i="66"/>
  <c r="I32" i="66"/>
  <c r="H32" i="66"/>
  <c r="H40" i="66" s="1"/>
  <c r="G29" i="66"/>
  <c r="H27" i="66"/>
  <c r="I27" i="66"/>
  <c r="G27" i="66"/>
  <c r="C27" i="66"/>
  <c r="C32" i="66"/>
  <c r="I29" i="66"/>
  <c r="H29" i="66"/>
  <c r="I20" i="66"/>
  <c r="H20" i="66"/>
  <c r="H16" i="66"/>
  <c r="I16" i="66"/>
  <c r="G16" i="66"/>
  <c r="C16" i="66"/>
  <c r="G30" i="65"/>
  <c r="I30" i="64"/>
  <c r="H30" i="64"/>
  <c r="G30" i="64"/>
  <c r="D12" i="66"/>
  <c r="D14" i="66"/>
  <c r="B39" i="66"/>
  <c r="D38" i="66"/>
  <c r="D37" i="66"/>
  <c r="C29" i="66"/>
  <c r="C33" i="66" s="1"/>
  <c r="C34" i="66" s="1"/>
  <c r="B33" i="66"/>
  <c r="B34" i="66" s="1"/>
  <c r="D28" i="66"/>
  <c r="D29" i="66" s="1"/>
  <c r="B27" i="66"/>
  <c r="D26" i="66"/>
  <c r="D25" i="66"/>
  <c r="D24" i="66"/>
  <c r="D23" i="66"/>
  <c r="D22" i="66"/>
  <c r="D21" i="66"/>
  <c r="B20" i="66"/>
  <c r="D19" i="66"/>
  <c r="D18" i="66"/>
  <c r="D17" i="66"/>
  <c r="D15" i="66"/>
  <c r="A9" i="66"/>
  <c r="B4" i="66"/>
  <c r="C44" i="53"/>
  <c r="C40" i="53"/>
  <c r="B40" i="53"/>
  <c r="C37" i="53"/>
  <c r="B30" i="53"/>
  <c r="C20" i="53"/>
  <c r="B20" i="53"/>
  <c r="F40" i="64" l="1"/>
  <c r="H42" i="66"/>
  <c r="F41" i="66"/>
  <c r="D39" i="66"/>
  <c r="J34" i="66"/>
  <c r="F51" i="53"/>
  <c r="J38" i="53"/>
  <c r="J49" i="53"/>
  <c r="F50" i="53"/>
  <c r="E40" i="53"/>
  <c r="I30" i="66"/>
  <c r="H30" i="66"/>
  <c r="H41" i="66" s="1"/>
  <c r="C30" i="66"/>
  <c r="J16" i="66"/>
  <c r="J27" i="66"/>
  <c r="D27" i="66"/>
  <c r="G30" i="66"/>
  <c r="J32" i="66"/>
  <c r="C40" i="66"/>
  <c r="C42" i="66" s="1"/>
  <c r="J36" i="66"/>
  <c r="I40" i="66"/>
  <c r="I42" i="66" s="1"/>
  <c r="G40" i="66"/>
  <c r="G42" i="66" s="1"/>
  <c r="J39" i="66"/>
  <c r="J29" i="66"/>
  <c r="D20" i="66"/>
  <c r="J20" i="66"/>
  <c r="D33" i="66"/>
  <c r="D34" i="66" s="1"/>
  <c r="C3" i="61"/>
  <c r="A3" i="61"/>
  <c r="C3" i="60"/>
  <c r="A3" i="60"/>
  <c r="B4" i="65"/>
  <c r="B4" i="64"/>
  <c r="J39" i="65"/>
  <c r="D38" i="65"/>
  <c r="D37" i="65"/>
  <c r="J36" i="65"/>
  <c r="J34" i="65"/>
  <c r="J32" i="65"/>
  <c r="C33" i="65"/>
  <c r="E33" i="65" s="1"/>
  <c r="B33" i="65"/>
  <c r="B34" i="65" s="1"/>
  <c r="D28" i="65"/>
  <c r="D29" i="65" s="1"/>
  <c r="D26" i="65"/>
  <c r="D25" i="65"/>
  <c r="D24" i="65"/>
  <c r="D23" i="65"/>
  <c r="D22" i="65"/>
  <c r="D21" i="65"/>
  <c r="D19" i="65"/>
  <c r="D18" i="65"/>
  <c r="D17" i="65"/>
  <c r="C30" i="65"/>
  <c r="A9" i="65"/>
  <c r="J38" i="64"/>
  <c r="E38" i="64"/>
  <c r="D37" i="64"/>
  <c r="D38" i="64" s="1"/>
  <c r="J36" i="64"/>
  <c r="J34" i="64"/>
  <c r="J32" i="64"/>
  <c r="C29" i="64"/>
  <c r="B29" i="64"/>
  <c r="B33" i="64" s="1"/>
  <c r="D28" i="64"/>
  <c r="D29" i="64" s="1"/>
  <c r="D26" i="64"/>
  <c r="D25" i="64"/>
  <c r="D24" i="64"/>
  <c r="D23" i="64"/>
  <c r="D22" i="64"/>
  <c r="D21" i="64"/>
  <c r="B20" i="64"/>
  <c r="E20" i="64" s="1"/>
  <c r="D19" i="64"/>
  <c r="D18" i="64"/>
  <c r="D17" i="64"/>
  <c r="A9" i="64"/>
  <c r="C33" i="64" l="1"/>
  <c r="E29" i="64"/>
  <c r="D39" i="65"/>
  <c r="D20" i="64"/>
  <c r="J40" i="66"/>
  <c r="J30" i="66"/>
  <c r="I41" i="66"/>
  <c r="D20" i="65"/>
  <c r="D27" i="65"/>
  <c r="C34" i="65"/>
  <c r="D27" i="64"/>
  <c r="H30" i="65"/>
  <c r="H41" i="65" s="1"/>
  <c r="I30" i="65"/>
  <c r="I41" i="65" s="1"/>
  <c r="C30" i="64"/>
  <c r="G41" i="66"/>
  <c r="J39" i="64"/>
  <c r="J27" i="65"/>
  <c r="J16" i="65"/>
  <c r="J40" i="65"/>
  <c r="H40" i="64"/>
  <c r="J20" i="64"/>
  <c r="J16" i="64"/>
  <c r="J29" i="64"/>
  <c r="G40" i="64"/>
  <c r="J29" i="65"/>
  <c r="G41" i="65"/>
  <c r="I40" i="64"/>
  <c r="J27" i="64"/>
  <c r="D33" i="65"/>
  <c r="D34" i="65" s="1"/>
  <c r="B34" i="64"/>
  <c r="B35" i="53" s="1"/>
  <c r="D33" i="64"/>
  <c r="D34" i="64" s="1"/>
  <c r="B5" i="57"/>
  <c r="B3" i="57"/>
  <c r="P14" i="61"/>
  <c r="P13" i="61"/>
  <c r="P12" i="61"/>
  <c r="P11" i="61"/>
  <c r="P10" i="61"/>
  <c r="P9" i="61"/>
  <c r="C4" i="61"/>
  <c r="A4" i="61"/>
  <c r="B15" i="64"/>
  <c r="E15" i="64" s="1"/>
  <c r="P14" i="60"/>
  <c r="P13" i="60"/>
  <c r="B12" i="64"/>
  <c r="E12" i="64" s="1"/>
  <c r="P12" i="60"/>
  <c r="B11" i="64"/>
  <c r="E11" i="64" s="1"/>
  <c r="P11" i="60"/>
  <c r="B10" i="64"/>
  <c r="E10" i="64" s="1"/>
  <c r="P10" i="60"/>
  <c r="B9" i="64"/>
  <c r="P9" i="60"/>
  <c r="C4" i="60"/>
  <c r="A4" i="60"/>
  <c r="C40" i="65" l="1"/>
  <c r="C42" i="65" s="1"/>
  <c r="E34" i="65"/>
  <c r="E9" i="64"/>
  <c r="B16" i="64"/>
  <c r="E16" i="64" s="1"/>
  <c r="B13" i="64"/>
  <c r="B14" i="64"/>
  <c r="E14" i="64" s="1"/>
  <c r="C34" i="64"/>
  <c r="E33" i="64"/>
  <c r="C41" i="65"/>
  <c r="J41" i="65"/>
  <c r="J40" i="64"/>
  <c r="J41" i="66"/>
  <c r="J30" i="64"/>
  <c r="J30" i="65"/>
  <c r="C41" i="66"/>
  <c r="D39" i="53"/>
  <c r="D20" i="57"/>
  <c r="B20" i="57"/>
  <c r="P14" i="56"/>
  <c r="P13" i="56"/>
  <c r="P12" i="56"/>
  <c r="P11" i="56"/>
  <c r="P10" i="56"/>
  <c r="P9" i="56"/>
  <c r="B11" i="53"/>
  <c r="E11" i="53" s="1"/>
  <c r="C4" i="54"/>
  <c r="A4" i="54"/>
  <c r="C30" i="53"/>
  <c r="B41" i="53"/>
  <c r="B42" i="53" s="1"/>
  <c r="D29" i="53"/>
  <c r="D30" i="53" s="1"/>
  <c r="D25" i="53"/>
  <c r="D24" i="53"/>
  <c r="D23" i="53"/>
  <c r="D22" i="53"/>
  <c r="D21" i="53"/>
  <c r="D19" i="53"/>
  <c r="D18" i="53"/>
  <c r="D17" i="53"/>
  <c r="A9" i="53"/>
  <c r="D11" i="53" l="1"/>
  <c r="E13" i="64"/>
  <c r="D13" i="64"/>
  <c r="C39" i="64"/>
  <c r="E34" i="64"/>
  <c r="D28" i="53"/>
  <c r="B15" i="53"/>
  <c r="E15" i="53" s="1"/>
  <c r="B13" i="53"/>
  <c r="B14" i="53"/>
  <c r="C41" i="53"/>
  <c r="E41" i="53" s="1"/>
  <c r="D20" i="53"/>
  <c r="D40" i="53"/>
  <c r="D10" i="66"/>
  <c r="D12" i="65"/>
  <c r="D11" i="64"/>
  <c r="D11" i="66"/>
  <c r="C38" i="53"/>
  <c r="D10" i="65"/>
  <c r="D10" i="64"/>
  <c r="D14" i="65"/>
  <c r="D14" i="64"/>
  <c r="D13" i="65"/>
  <c r="D12" i="64"/>
  <c r="D15" i="65"/>
  <c r="D15" i="64"/>
  <c r="G50" i="53"/>
  <c r="I50" i="53"/>
  <c r="H50" i="53"/>
  <c r="D14" i="53" l="1"/>
  <c r="E14" i="53"/>
  <c r="D13" i="53"/>
  <c r="E13" i="53"/>
  <c r="C41" i="64"/>
  <c r="C40" i="64"/>
  <c r="J50" i="53"/>
  <c r="D41" i="53"/>
  <c r="D42" i="53" s="1"/>
  <c r="D15" i="53"/>
  <c r="B16" i="53"/>
  <c r="C42" i="53"/>
  <c r="E42" i="53" s="1"/>
  <c r="D12" i="53"/>
  <c r="D9" i="53"/>
  <c r="D9" i="66"/>
  <c r="D16" i="66" s="1"/>
  <c r="D30" i="66" s="1"/>
  <c r="D9" i="65"/>
  <c r="D16" i="65" s="1"/>
  <c r="B30" i="64"/>
  <c r="E30" i="64" s="1"/>
  <c r="D9" i="64"/>
  <c r="D16" i="64" s="1"/>
  <c r="E16" i="53" l="1"/>
  <c r="B53" i="53"/>
  <c r="B35" i="64"/>
  <c r="E35" i="64" s="1"/>
  <c r="D16" i="53"/>
  <c r="C49" i="53"/>
  <c r="D21" i="57"/>
  <c r="D22" i="57" s="1"/>
  <c r="B30" i="66"/>
  <c r="E30" i="66" s="1"/>
  <c r="B30" i="65"/>
  <c r="E30" i="65" s="1"/>
  <c r="B35" i="65" l="1"/>
  <c r="E35" i="65" s="1"/>
  <c r="B36" i="64"/>
  <c r="E36" i="64" s="1"/>
  <c r="D35" i="64"/>
  <c r="D36" i="64" s="1"/>
  <c r="B35" i="66"/>
  <c r="C51" i="53"/>
  <c r="C50" i="53"/>
  <c r="D30" i="65"/>
  <c r="D30" i="64"/>
  <c r="B31" i="66" l="1"/>
  <c r="E31" i="66" s="1"/>
  <c r="E35" i="66"/>
  <c r="B36" i="65"/>
  <c r="E36" i="65" s="1"/>
  <c r="D35" i="65"/>
  <c r="D36" i="65" s="1"/>
  <c r="B32" i="53"/>
  <c r="D32" i="53" s="1"/>
  <c r="B36" i="66"/>
  <c r="D35" i="66"/>
  <c r="B32" i="66"/>
  <c r="D31" i="66" l="1"/>
  <c r="D32" i="66" s="1"/>
  <c r="B31" i="53"/>
  <c r="E36" i="66"/>
  <c r="B34" i="53"/>
  <c r="E32" i="66"/>
  <c r="B33" i="53"/>
  <c r="D33" i="53" s="1"/>
  <c r="E32" i="53"/>
  <c r="D31" i="64"/>
  <c r="D32" i="64" s="1"/>
  <c r="D39" i="64" s="1"/>
  <c r="D40" i="64" s="1"/>
  <c r="B45" i="53"/>
  <c r="B40" i="66"/>
  <c r="E40" i="66" s="1"/>
  <c r="D36" i="66"/>
  <c r="D40" i="66" l="1"/>
  <c r="D41" i="66" s="1"/>
  <c r="B32" i="65"/>
  <c r="D31" i="65"/>
  <c r="D32" i="65" s="1"/>
  <c r="D40" i="65" s="1"/>
  <c r="D41" i="65" s="1"/>
  <c r="D35" i="53"/>
  <c r="B46" i="53"/>
  <c r="B39" i="64"/>
  <c r="E39" i="64" s="1"/>
  <c r="D31" i="53"/>
  <c r="E31" i="53"/>
  <c r="E34" i="53"/>
  <c r="D34" i="53"/>
  <c r="B42" i="66"/>
  <c r="B41" i="66"/>
  <c r="E41" i="66" s="1"/>
  <c r="D45" i="53"/>
  <c r="B36" i="53" l="1"/>
  <c r="D36" i="53" s="1"/>
  <c r="D37" i="53" s="1"/>
  <c r="D38" i="53" s="1"/>
  <c r="E32" i="65"/>
  <c r="B40" i="65"/>
  <c r="E40" i="65" s="1"/>
  <c r="B47" i="53"/>
  <c r="B41" i="64"/>
  <c r="B40" i="64"/>
  <c r="E46" i="53"/>
  <c r="D46" i="53"/>
  <c r="E8" i="34"/>
  <c r="E9" i="34"/>
  <c r="E10" i="34"/>
  <c r="E11" i="34"/>
  <c r="E12" i="34"/>
  <c r="E13" i="34"/>
  <c r="E14" i="34"/>
  <c r="E15" i="34"/>
  <c r="E7" i="34"/>
  <c r="C23" i="34"/>
  <c r="C18" i="34"/>
  <c r="D23" i="34"/>
  <c r="D22" i="34"/>
  <c r="C22" i="34"/>
  <c r="D20" i="34"/>
  <c r="C20" i="34"/>
  <c r="D19" i="34"/>
  <c r="C19" i="34"/>
  <c r="D18" i="34"/>
  <c r="E16" i="34"/>
  <c r="E23" i="34"/>
  <c r="A1" i="35"/>
  <c r="H8" i="21"/>
  <c r="G129" i="24" s="1"/>
  <c r="H7" i="21"/>
  <c r="G128" i="24" s="1"/>
  <c r="H6" i="21"/>
  <c r="G127" i="24" s="1"/>
  <c r="E5" i="21"/>
  <c r="F5" i="21"/>
  <c r="H9" i="21"/>
  <c r="G130" i="24" s="1"/>
  <c r="H5" i="21"/>
  <c r="G126" i="24" s="1"/>
  <c r="E6" i="21"/>
  <c r="F6" i="21"/>
  <c r="E9" i="21"/>
  <c r="E8" i="21"/>
  <c r="F8" i="21" s="1"/>
  <c r="E7" i="21"/>
  <c r="A6" i="24"/>
  <c r="A7" i="24"/>
  <c r="A5" i="24"/>
  <c r="B60" i="24"/>
  <c r="B59" i="24"/>
  <c r="B58" i="24"/>
  <c r="B57" i="24"/>
  <c r="B56" i="24"/>
  <c r="A9" i="21"/>
  <c r="A8" i="21"/>
  <c r="A7" i="21"/>
  <c r="A6" i="21"/>
  <c r="D100" i="24"/>
  <c r="D104" i="24"/>
  <c r="D110" i="24"/>
  <c r="D115" i="24"/>
  <c r="D105" i="24"/>
  <c r="D95" i="24"/>
  <c r="D96" i="24"/>
  <c r="B110" i="24"/>
  <c r="B100" i="24"/>
  <c r="B105" i="24" s="1"/>
  <c r="D112" i="24"/>
  <c r="D111" i="24"/>
  <c r="D117" i="24"/>
  <c r="D107" i="24"/>
  <c r="D102" i="24"/>
  <c r="D97" i="24"/>
  <c r="D116" i="24"/>
  <c r="D106" i="24"/>
  <c r="D101" i="24"/>
  <c r="B116" i="24"/>
  <c r="B111" i="24"/>
  <c r="B106" i="24"/>
  <c r="B101" i="24"/>
  <c r="D114" i="24"/>
  <c r="D109" i="24"/>
  <c r="D99" i="24"/>
  <c r="D94" i="24"/>
  <c r="H127" i="24"/>
  <c r="H128" i="24"/>
  <c r="H129" i="24"/>
  <c r="H130" i="24"/>
  <c r="H126" i="24"/>
  <c r="A207" i="24"/>
  <c r="A208" i="24"/>
  <c r="A209" i="24"/>
  <c r="A210" i="24"/>
  <c r="A206" i="24"/>
  <c r="A201" i="24"/>
  <c r="A202" i="24"/>
  <c r="A203" i="24"/>
  <c r="A204" i="24"/>
  <c r="A200" i="24"/>
  <c r="A194" i="24"/>
  <c r="A195" i="24"/>
  <c r="A196" i="24"/>
  <c r="A197" i="24"/>
  <c r="A193" i="24"/>
  <c r="A177" i="24"/>
  <c r="A178" i="24"/>
  <c r="A179" i="24"/>
  <c r="A180" i="24"/>
  <c r="A176" i="24"/>
  <c r="A170" i="24"/>
  <c r="A171" i="24"/>
  <c r="A172" i="24"/>
  <c r="A173" i="24"/>
  <c r="A169" i="24"/>
  <c r="A163" i="24"/>
  <c r="A164" i="24"/>
  <c r="A165" i="24"/>
  <c r="A166" i="24"/>
  <c r="A162" i="24"/>
  <c r="A156" i="24"/>
  <c r="A157" i="24"/>
  <c r="A158" i="24"/>
  <c r="A159" i="24"/>
  <c r="A155" i="24"/>
  <c r="A148" i="24"/>
  <c r="A149" i="24"/>
  <c r="A150" i="24"/>
  <c r="A151" i="24"/>
  <c r="A147" i="24"/>
  <c r="A141" i="24"/>
  <c r="A142" i="24"/>
  <c r="A143" i="24"/>
  <c r="A144" i="24"/>
  <c r="A140" i="24"/>
  <c r="A134" i="24"/>
  <c r="A135" i="24"/>
  <c r="A136" i="24"/>
  <c r="A137" i="24"/>
  <c r="A133" i="24"/>
  <c r="A127" i="24"/>
  <c r="A128" i="24"/>
  <c r="A129" i="24"/>
  <c r="A130" i="24"/>
  <c r="A126" i="24"/>
  <c r="A121" i="24"/>
  <c r="A122" i="24"/>
  <c r="A123" i="24"/>
  <c r="A124" i="24"/>
  <c r="A120" i="24"/>
  <c r="A113" i="24"/>
  <c r="A108" i="24"/>
  <c r="A103" i="24"/>
  <c r="A98" i="24"/>
  <c r="A93" i="24"/>
  <c r="A84" i="24"/>
  <c r="A85" i="24"/>
  <c r="A86" i="24"/>
  <c r="A87" i="24"/>
  <c r="A83" i="24"/>
  <c r="A66" i="24"/>
  <c r="A63" i="24"/>
  <c r="A64" i="24"/>
  <c r="A65" i="24"/>
  <c r="A62" i="24"/>
  <c r="A57" i="24"/>
  <c r="A58" i="24"/>
  <c r="A59" i="24"/>
  <c r="A60" i="24"/>
  <c r="A56" i="24"/>
  <c r="A26" i="24"/>
  <c r="A27" i="24"/>
  <c r="A28" i="24"/>
  <c r="A29" i="24"/>
  <c r="A25" i="24"/>
  <c r="A37" i="22"/>
  <c r="A38" i="22"/>
  <c r="A39" i="22"/>
  <c r="A40" i="22"/>
  <c r="A36" i="22"/>
  <c r="D15" i="24"/>
  <c r="E15" i="24"/>
  <c r="E176" i="24"/>
  <c r="E177" i="24"/>
  <c r="E178" i="24"/>
  <c r="E179" i="24"/>
  <c r="E180" i="24"/>
  <c r="D180" i="24"/>
  <c r="D179" i="24"/>
  <c r="D178" i="24"/>
  <c r="D177" i="24"/>
  <c r="D176" i="24"/>
  <c r="E169" i="24"/>
  <c r="E170" i="24"/>
  <c r="E171" i="24"/>
  <c r="E172" i="24"/>
  <c r="E173" i="24"/>
  <c r="D173" i="24"/>
  <c r="D172" i="24"/>
  <c r="D171" i="24"/>
  <c r="D170" i="24"/>
  <c r="D169" i="24"/>
  <c r="E155" i="24"/>
  <c r="E156" i="24"/>
  <c r="E157" i="24"/>
  <c r="E158" i="24"/>
  <c r="E159" i="24"/>
  <c r="D159" i="24"/>
  <c r="D158" i="24"/>
  <c r="D157" i="24"/>
  <c r="D156" i="24"/>
  <c r="D155" i="24"/>
  <c r="E162" i="24"/>
  <c r="E163" i="24"/>
  <c r="E164" i="24"/>
  <c r="E165" i="24"/>
  <c r="E166" i="24"/>
  <c r="D166" i="24"/>
  <c r="D165" i="24"/>
  <c r="D164" i="24"/>
  <c r="D163" i="24"/>
  <c r="D162" i="24"/>
  <c r="E149" i="24"/>
  <c r="E150" i="24"/>
  <c r="E151" i="24"/>
  <c r="D151" i="24"/>
  <c r="D150" i="24"/>
  <c r="D149" i="24"/>
  <c r="E148" i="24"/>
  <c r="D148" i="24"/>
  <c r="E147" i="24"/>
  <c r="D147" i="24"/>
  <c r="E140" i="24"/>
  <c r="E141" i="24"/>
  <c r="E142" i="24"/>
  <c r="E143" i="24"/>
  <c r="E144" i="24"/>
  <c r="D144" i="24"/>
  <c r="D143" i="24"/>
  <c r="D142" i="24"/>
  <c r="D141" i="24"/>
  <c r="D140" i="24"/>
  <c r="E137" i="24"/>
  <c r="D137" i="24"/>
  <c r="E136" i="24"/>
  <c r="D136" i="24"/>
  <c r="E135" i="24"/>
  <c r="D135" i="24"/>
  <c r="E134" i="24"/>
  <c r="D134" i="24"/>
  <c r="E133" i="24"/>
  <c r="D133" i="24"/>
  <c r="D207" i="24"/>
  <c r="E207" i="24"/>
  <c r="D208" i="24"/>
  <c r="E208" i="24"/>
  <c r="D209" i="24"/>
  <c r="E209" i="24"/>
  <c r="D210" i="24"/>
  <c r="E210" i="24"/>
  <c r="E206" i="24"/>
  <c r="D206" i="24"/>
  <c r="E201" i="24"/>
  <c r="E202" i="24"/>
  <c r="E203" i="24"/>
  <c r="E204" i="24"/>
  <c r="E200" i="24"/>
  <c r="D201" i="24"/>
  <c r="D202" i="24"/>
  <c r="D203" i="24"/>
  <c r="D204" i="24"/>
  <c r="D200" i="24"/>
  <c r="C210" i="24"/>
  <c r="C209" i="24"/>
  <c r="C208" i="24"/>
  <c r="C207" i="24"/>
  <c r="C206" i="24"/>
  <c r="C211" i="24" s="1"/>
  <c r="C203" i="24"/>
  <c r="F190" i="24"/>
  <c r="C190" i="24"/>
  <c r="B190" i="24"/>
  <c r="J189" i="24"/>
  <c r="G189" i="24"/>
  <c r="H32" i="24"/>
  <c r="F108" i="24"/>
  <c r="C180" i="24"/>
  <c r="C179" i="24"/>
  <c r="C178" i="24"/>
  <c r="C177" i="24"/>
  <c r="C176" i="24"/>
  <c r="C173" i="24"/>
  <c r="C172" i="24"/>
  <c r="C171" i="24"/>
  <c r="C170" i="24"/>
  <c r="C169" i="24"/>
  <c r="C166" i="24"/>
  <c r="C165" i="24"/>
  <c r="C164" i="24"/>
  <c r="C163" i="24"/>
  <c r="C162" i="24"/>
  <c r="C159" i="24"/>
  <c r="C158" i="24"/>
  <c r="C157" i="24"/>
  <c r="C156" i="24"/>
  <c r="C155" i="24"/>
  <c r="C151" i="24"/>
  <c r="C150" i="24"/>
  <c r="C149" i="24"/>
  <c r="C148" i="24"/>
  <c r="C147" i="24"/>
  <c r="C144" i="24"/>
  <c r="C143" i="24"/>
  <c r="C142" i="24"/>
  <c r="C141" i="24"/>
  <c r="C140" i="24"/>
  <c r="C137" i="24"/>
  <c r="C136" i="24"/>
  <c r="C135" i="24"/>
  <c r="C134" i="24"/>
  <c r="C133" i="24"/>
  <c r="C126" i="24"/>
  <c r="D127" i="24"/>
  <c r="D130" i="24"/>
  <c r="C108" i="24"/>
  <c r="D128" i="24"/>
  <c r="D8" i="21"/>
  <c r="D9" i="21"/>
  <c r="D87" i="24"/>
  <c r="D86" i="24"/>
  <c r="D85" i="24"/>
  <c r="D84" i="24"/>
  <c r="D83" i="24"/>
  <c r="F113" i="24"/>
  <c r="C56" i="24"/>
  <c r="C58" i="24"/>
  <c r="C57" i="24"/>
  <c r="C59" i="24"/>
  <c r="C60" i="24"/>
  <c r="B207" i="24"/>
  <c r="B208" i="24" s="1"/>
  <c r="B209" i="24" s="1"/>
  <c r="B210" i="24" s="1"/>
  <c r="A21" i="24"/>
  <c r="A17" i="24"/>
  <c r="A19" i="24"/>
  <c r="A15" i="24"/>
  <c r="B102" i="24"/>
  <c r="B107" i="24" s="1"/>
  <c r="C103" i="24"/>
  <c r="I92" i="24"/>
  <c r="A2" i="34"/>
  <c r="K102" i="24"/>
  <c r="I102" i="24"/>
  <c r="B5" i="24"/>
  <c r="B6" i="24"/>
  <c r="B7" i="24"/>
  <c r="D5" i="21"/>
  <c r="A2" i="24"/>
  <c r="B98" i="24"/>
  <c r="U21" i="23"/>
  <c r="K21" i="23"/>
  <c r="R21" i="23" s="1"/>
  <c r="P21" i="23"/>
  <c r="M21" i="23"/>
  <c r="T21" i="23" s="1"/>
  <c r="L21" i="23"/>
  <c r="S21" i="23" s="1"/>
  <c r="J21" i="23"/>
  <c r="Q21" i="23" s="1"/>
  <c r="M20" i="23"/>
  <c r="T20" i="23" s="1"/>
  <c r="I20" i="23"/>
  <c r="P20" i="23" s="1"/>
  <c r="N20" i="23"/>
  <c r="U20" i="23" s="1"/>
  <c r="L20" i="23"/>
  <c r="S20" i="23" s="1"/>
  <c r="K20" i="23"/>
  <c r="R20" i="23" s="1"/>
  <c r="J20" i="23"/>
  <c r="Q20" i="23" s="1"/>
  <c r="M19" i="23"/>
  <c r="T19" i="23" s="1"/>
  <c r="I19" i="23"/>
  <c r="P19" i="23" s="1"/>
  <c r="N19" i="23"/>
  <c r="U19" i="23" s="1"/>
  <c r="L19" i="23"/>
  <c r="S19" i="23" s="1"/>
  <c r="K19" i="23"/>
  <c r="R19" i="23" s="1"/>
  <c r="J19" i="23"/>
  <c r="Q19" i="23" s="1"/>
  <c r="M18" i="23"/>
  <c r="T18" i="23" s="1"/>
  <c r="I18" i="23"/>
  <c r="P18" i="23" s="1"/>
  <c r="N18" i="23"/>
  <c r="U18" i="23" s="1"/>
  <c r="L18" i="23"/>
  <c r="S18" i="23" s="1"/>
  <c r="K18" i="23"/>
  <c r="R18" i="23" s="1"/>
  <c r="J18" i="23"/>
  <c r="Q18" i="23" s="1"/>
  <c r="M17" i="23"/>
  <c r="T17" i="23" s="1"/>
  <c r="I17" i="23"/>
  <c r="P17" i="23" s="1"/>
  <c r="N17" i="23"/>
  <c r="U17" i="23" s="1"/>
  <c r="L17" i="23"/>
  <c r="S17" i="23" s="1"/>
  <c r="K17" i="23"/>
  <c r="R17" i="23" s="1"/>
  <c r="J17" i="23"/>
  <c r="Q17" i="23" s="1"/>
  <c r="M16" i="23"/>
  <c r="T16" i="23" s="1"/>
  <c r="L16" i="23"/>
  <c r="S16" i="23" s="1"/>
  <c r="I16" i="23"/>
  <c r="P16" i="23" s="1"/>
  <c r="N16" i="23"/>
  <c r="U16" i="23" s="1"/>
  <c r="K16" i="23"/>
  <c r="R16" i="23" s="1"/>
  <c r="J16" i="23"/>
  <c r="Q16" i="23" s="1"/>
  <c r="M15" i="23"/>
  <c r="T15" i="23" s="1"/>
  <c r="L15" i="23"/>
  <c r="S15" i="23" s="1"/>
  <c r="I15" i="23"/>
  <c r="P15" i="23" s="1"/>
  <c r="N15" i="23"/>
  <c r="U15" i="23" s="1"/>
  <c r="K15" i="23"/>
  <c r="R15" i="23" s="1"/>
  <c r="J15" i="23"/>
  <c r="Q15" i="23" s="1"/>
  <c r="M14" i="23"/>
  <c r="T14" i="23" s="1"/>
  <c r="L14" i="23"/>
  <c r="S14" i="23" s="1"/>
  <c r="I14" i="23"/>
  <c r="P14" i="23" s="1"/>
  <c r="N14" i="23"/>
  <c r="U14" i="23" s="1"/>
  <c r="K14" i="23"/>
  <c r="R14" i="23" s="1"/>
  <c r="J14" i="23"/>
  <c r="Q14" i="23" s="1"/>
  <c r="M13" i="23"/>
  <c r="T13" i="23" s="1"/>
  <c r="L13" i="23"/>
  <c r="S13" i="23" s="1"/>
  <c r="I13" i="23"/>
  <c r="P13" i="23" s="1"/>
  <c r="N13" i="23"/>
  <c r="U13" i="23" s="1"/>
  <c r="K13" i="23"/>
  <c r="R13" i="23" s="1"/>
  <c r="J13" i="23"/>
  <c r="Q13" i="23" s="1"/>
  <c r="M12" i="23"/>
  <c r="T12" i="23" s="1"/>
  <c r="L12" i="23"/>
  <c r="S12" i="23" s="1"/>
  <c r="I12" i="23"/>
  <c r="P12" i="23" s="1"/>
  <c r="N12" i="23"/>
  <c r="U12" i="23" s="1"/>
  <c r="K12" i="23"/>
  <c r="R12" i="23" s="1"/>
  <c r="J12" i="23"/>
  <c r="Q12" i="23" s="1"/>
  <c r="M11" i="23"/>
  <c r="T11" i="23" s="1"/>
  <c r="L11" i="23"/>
  <c r="S11" i="23" s="1"/>
  <c r="I11" i="23"/>
  <c r="P11" i="23" s="1"/>
  <c r="N11" i="23"/>
  <c r="U11" i="23" s="1"/>
  <c r="K11" i="23"/>
  <c r="R11" i="23" s="1"/>
  <c r="J11" i="23"/>
  <c r="Q11" i="23" s="1"/>
  <c r="M10" i="23"/>
  <c r="T10" i="23" s="1"/>
  <c r="L10" i="23"/>
  <c r="S10" i="23" s="1"/>
  <c r="I10" i="23"/>
  <c r="P10" i="23" s="1"/>
  <c r="N10" i="23"/>
  <c r="U10" i="23" s="1"/>
  <c r="K10" i="23"/>
  <c r="R10" i="23" s="1"/>
  <c r="J10" i="23"/>
  <c r="Q10" i="23" s="1"/>
  <c r="M9" i="23"/>
  <c r="T9" i="23" s="1"/>
  <c r="L9" i="23"/>
  <c r="S9" i="23" s="1"/>
  <c r="I9" i="23"/>
  <c r="P9" i="23" s="1"/>
  <c r="N9" i="23"/>
  <c r="U9" i="23" s="1"/>
  <c r="K9" i="23"/>
  <c r="R9" i="23" s="1"/>
  <c r="J9" i="23"/>
  <c r="Q9" i="23" s="1"/>
  <c r="M8" i="23"/>
  <c r="T8" i="23" s="1"/>
  <c r="L8" i="23"/>
  <c r="S8" i="23" s="1"/>
  <c r="I8" i="23"/>
  <c r="P8" i="23" s="1"/>
  <c r="N8" i="23"/>
  <c r="U8" i="23" s="1"/>
  <c r="K8" i="23"/>
  <c r="R8" i="23" s="1"/>
  <c r="J8" i="23"/>
  <c r="Q8" i="23" s="1"/>
  <c r="M7" i="23"/>
  <c r="T7" i="23" s="1"/>
  <c r="L7" i="23"/>
  <c r="S7" i="23" s="1"/>
  <c r="I7" i="23"/>
  <c r="P7" i="23" s="1"/>
  <c r="N7" i="23"/>
  <c r="U7" i="23" s="1"/>
  <c r="K7" i="23"/>
  <c r="R7" i="23" s="1"/>
  <c r="J7" i="23"/>
  <c r="Q7" i="23" s="1"/>
  <c r="M6" i="23"/>
  <c r="T6" i="23" s="1"/>
  <c r="L6" i="23"/>
  <c r="S6" i="23" s="1"/>
  <c r="I6" i="23"/>
  <c r="P6" i="23" s="1"/>
  <c r="N6" i="23"/>
  <c r="U6" i="23" s="1"/>
  <c r="K6" i="23"/>
  <c r="R6" i="23" s="1"/>
  <c r="J6" i="23"/>
  <c r="Q6" i="23" s="1"/>
  <c r="Y5" i="23"/>
  <c r="N5" i="23"/>
  <c r="U5" i="23" s="1"/>
  <c r="J5" i="23"/>
  <c r="Q5" i="23" s="1"/>
  <c r="M5" i="23"/>
  <c r="T5" i="23" s="1"/>
  <c r="L5" i="23"/>
  <c r="S5" i="23" s="1"/>
  <c r="K5" i="23"/>
  <c r="R5" i="23" s="1"/>
  <c r="I5" i="23"/>
  <c r="P5" i="23" s="1"/>
  <c r="Y4" i="23"/>
  <c r="K4" i="23"/>
  <c r="R4" i="23" s="1"/>
  <c r="N4" i="23"/>
  <c r="U4" i="23" s="1"/>
  <c r="M4" i="23"/>
  <c r="T4" i="23" s="1"/>
  <c r="L4" i="23"/>
  <c r="S4" i="23" s="1"/>
  <c r="J4" i="23"/>
  <c r="Q4" i="23" s="1"/>
  <c r="I4" i="23"/>
  <c r="P4" i="23" s="1"/>
  <c r="Y3" i="23"/>
  <c r="U3" i="23"/>
  <c r="L3" i="23"/>
  <c r="S3" i="23" s="1"/>
  <c r="J3" i="23"/>
  <c r="Q3" i="23" s="1"/>
  <c r="P3" i="23"/>
  <c r="M3" i="23"/>
  <c r="T3" i="23" s="1"/>
  <c r="K3" i="23"/>
  <c r="R3" i="23" s="1"/>
  <c r="D7" i="21"/>
  <c r="D6" i="21"/>
  <c r="A2" i="21"/>
  <c r="C93" i="24"/>
  <c r="C98" i="24"/>
  <c r="D129" i="24"/>
  <c r="F9" i="21"/>
  <c r="D126" i="24"/>
  <c r="C128" i="24"/>
  <c r="C130" i="24"/>
  <c r="C127" i="24"/>
  <c r="B91" i="24"/>
  <c r="C113" i="24"/>
  <c r="F98" i="24"/>
  <c r="F7" i="21"/>
  <c r="F93" i="24"/>
  <c r="C129" i="24"/>
  <c r="F103" i="24"/>
  <c r="C201" i="24"/>
  <c r="C202" i="24"/>
  <c r="C204" i="24"/>
  <c r="E91" i="24"/>
  <c r="I91" i="24" s="1"/>
  <c r="C200" i="24"/>
  <c r="C205" i="24" s="1"/>
  <c r="B184" i="24"/>
  <c r="B188" i="24" s="1"/>
  <c r="B186" i="24"/>
  <c r="C212" i="24"/>
  <c r="B185" i="24"/>
  <c r="B187" i="24"/>
  <c r="B41" i="65" l="1"/>
  <c r="B42" i="65"/>
  <c r="E36" i="53"/>
  <c r="B37" i="53"/>
  <c r="D47" i="53"/>
  <c r="D48" i="53" s="1"/>
  <c r="E47" i="53"/>
  <c r="B48" i="53"/>
  <c r="E48" i="53" s="1"/>
  <c r="B38" i="53" l="1"/>
  <c r="E38" i="53" l="1"/>
  <c r="B43" i="53"/>
  <c r="B54" i="53" s="1"/>
  <c r="B52" i="53" s="1"/>
  <c r="B44" i="53" l="1"/>
  <c r="D43" i="53"/>
  <c r="D44" i="53" s="1"/>
  <c r="D49" i="53" s="1"/>
  <c r="D50" i="53" s="1"/>
  <c r="E43" i="53"/>
  <c r="E44" i="53" l="1"/>
  <c r="B49" i="53"/>
  <c r="B51" i="53" l="1"/>
  <c r="B50" i="53"/>
  <c r="E50" i="53" s="1"/>
  <c r="E49"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Wientgen, Birte</author>
  </authors>
  <commentList>
    <comment ref="C7" authorId="0" shapeId="0" xr:uid="{45A577F3-C6F3-4B5A-8EEF-40E6BD6F4440}">
      <text>
        <r>
          <rPr>
            <b/>
            <sz val="9"/>
            <color indexed="81"/>
            <rFont val="Segoe UI"/>
            <family val="2"/>
          </rPr>
          <t>Wientgen, Birte:</t>
        </r>
        <r>
          <rPr>
            <sz val="9"/>
            <color indexed="81"/>
            <rFont val="Segoe UI"/>
            <family val="2"/>
          </rPr>
          <t xml:space="preserve">
bei Änderungsanträgen: 
•  Mehr-oder Minderausgaben &gt;+&lt;20% in 1 Ausgabenpos., z.B. A.3.15 oder neue Pos.: 
Bitte erläutern Sie in Spalte K KONKRET, warum weniger Ausgaben angefallen sind und ggf., wofür Sie die Mittel verwenden wollen. 
Achtung: Besteht eine Ausgabenpos.. aus mehreren Zeilen, stellen Sie bitte auf die Gesamtsumme ab bei der Frage, ob &gt;+&lt;20%.
• Übertragung von Fördermitteln ins nächste HJ: 
Bitte benutzen Sie zum Abgleich den Reiter Jahresscheiben.
</t>
        </r>
      </text>
    </comment>
    <comment ref="E7" authorId="0" shapeId="0" xr:uid="{58506C7A-1B68-45E2-9F49-0E4EA715C48E}">
      <text>
        <r>
          <rPr>
            <b/>
            <sz val="9"/>
            <color indexed="81"/>
            <rFont val="Segoe UI"/>
            <charset val="1"/>
          </rPr>
          <t>Wientgen, Birte:</t>
        </r>
        <r>
          <rPr>
            <sz val="9"/>
            <color indexed="81"/>
            <rFont val="Segoe UI"/>
            <charset val="1"/>
          </rPr>
          <t xml:space="preserve">
Jede Änderung &lt;/&gt;20% bitte kurz u. konkrezt in Spalte K erläutern!</t>
        </r>
      </text>
    </comment>
    <comment ref="J7" authorId="0" shapeId="0" xr:uid="{BACB364B-B06E-41F1-AD7C-D3411BBB2B0F}">
      <text>
        <r>
          <rPr>
            <b/>
            <sz val="9"/>
            <color indexed="81"/>
            <rFont val="Segoe UI"/>
            <family val="2"/>
          </rPr>
          <t>Wientgen, Birte:</t>
        </r>
        <r>
          <rPr>
            <sz val="9"/>
            <color indexed="81"/>
            <rFont val="Segoe UI"/>
            <family val="2"/>
          </rPr>
          <t xml:space="preserve">
Spalten C + J müssen identisch sein!</t>
        </r>
      </text>
    </comment>
    <comment ref="B9" authorId="0" shapeId="0" xr:uid="{BEFE80C1-5288-4020-8538-736FC63219C1}">
      <text>
        <r>
          <rPr>
            <b/>
            <sz val="9"/>
            <color indexed="81"/>
            <rFont val="Segoe UI"/>
            <family val="2"/>
          </rPr>
          <t>Wientgen, Birte:</t>
        </r>
        <r>
          <rPr>
            <sz val="9"/>
            <color indexed="81"/>
            <rFont val="Segoe UI"/>
            <family val="2"/>
          </rPr>
          <t xml:space="preserve">
Füllen Sie im 1. Schritt den Stellenplan aus.</t>
        </r>
      </text>
    </comment>
    <comment ref="C9" authorId="0" shapeId="0" xr:uid="{D20E5D8C-881E-4567-B992-95C5DEFA7418}">
      <text>
        <r>
          <rPr>
            <b/>
            <sz val="9"/>
            <color indexed="81"/>
            <rFont val="Segoe UI"/>
            <family val="2"/>
          </rPr>
          <t>Wientgen, Birte:</t>
        </r>
        <r>
          <rPr>
            <sz val="9"/>
            <color indexed="81"/>
            <rFont val="Segoe UI"/>
            <family val="2"/>
          </rPr>
          <t xml:space="preserve">
alle Ausgaben in Spallte C angeben, auch unveränderte. </t>
        </r>
      </text>
    </comment>
    <comment ref="L9" authorId="0" shapeId="0" xr:uid="{114B785A-ACA9-4277-A783-94D2DCE0AB3B}">
      <text>
        <r>
          <rPr>
            <b/>
            <sz val="9"/>
            <color indexed="81"/>
            <rFont val="Segoe UI"/>
            <family val="2"/>
          </rPr>
          <t>Wientgen, Birte:</t>
        </r>
        <r>
          <rPr>
            <sz val="9"/>
            <color indexed="81"/>
            <rFont val="Segoe UI"/>
            <family val="2"/>
          </rPr>
          <t xml:space="preserve">
• Bitte reichen Sie für jede Stelle N.N. mit dem Antrag eine Stellenbeschreibung </t>
        </r>
        <r>
          <rPr>
            <b/>
            <sz val="9"/>
            <color indexed="81"/>
            <rFont val="Segoe UI"/>
            <family val="2"/>
          </rPr>
          <t xml:space="preserve">inkl. erforderliche Qualifikation u. Entgeltgruppe </t>
        </r>
        <r>
          <rPr>
            <sz val="9"/>
            <color indexed="81"/>
            <rFont val="Segoe UI"/>
            <family val="2"/>
          </rPr>
          <t xml:space="preserve">über die ProDaBa ein.  
• Es sind nur zusätzliche Personalausgaben förderfähig. Siehe WBV-Förderrichtlinien Ziffer 5.2 a S. 2-3. Laden Sie bitte den Vordruck Zusätzlichkeit für </t>
        </r>
        <r>
          <rPr>
            <b/>
            <sz val="9"/>
            <color indexed="81"/>
            <rFont val="Segoe UI"/>
            <family val="2"/>
          </rPr>
          <t>jeden Mitarbeitenden</t>
        </r>
        <r>
          <rPr>
            <sz val="9"/>
            <color indexed="81"/>
            <rFont val="Segoe UI"/>
            <family val="2"/>
          </rPr>
          <t xml:space="preserve"> in der ProDaBa hoch. Vorlage unter Nr. 1.1 in: https://www.gsub.de/projekte/foerdermittelmanagement/weiterbildungsverbuende/
</t>
        </r>
      </text>
    </comment>
    <comment ref="L17" authorId="0" shapeId="0" xr:uid="{57AEAAB5-1234-4738-904C-03BED6836C2B}">
      <text>
        <r>
          <rPr>
            <b/>
            <sz val="9"/>
            <color indexed="81"/>
            <rFont val="Segoe UI"/>
            <family val="2"/>
          </rPr>
          <t>Wientgen, Birte:</t>
        </r>
        <r>
          <rPr>
            <sz val="9"/>
            <color indexed="81"/>
            <rFont val="Segoe UI"/>
            <family val="2"/>
          </rPr>
          <t xml:space="preserve">
• Es sind nur zusätzliche Mietausgaben förderfähig, vgl. WBV-Förderrichtlinien, Ziffer 5.2b, 2. Pkt. 
•  Bitte laden Sie eine formlose rechtsverbindliche Erklärung zur Zusätzlichkeit der Miete in der ProDaBa hoch. Es sind nur zusätzliche Mietausgaben förderfähig, vgl. WBV-Förderrichtlinie v. 02.08.2021, Ziffer 5.2b, 2. Pkt. </t>
        </r>
      </text>
    </comment>
    <comment ref="L21" authorId="0" shapeId="0" xr:uid="{0ED2F776-4FBE-4C52-8C14-C1B75013988F}">
      <text>
        <r>
          <rPr>
            <b/>
            <sz val="9"/>
            <color indexed="81"/>
            <rFont val="Segoe UI"/>
            <family val="2"/>
          </rPr>
          <t>Wientgen, Birte:</t>
        </r>
        <r>
          <rPr>
            <sz val="9"/>
            <color indexed="81"/>
            <rFont val="Segoe UI"/>
            <family val="2"/>
          </rPr>
          <t xml:space="preserve">
Hinweis: Das BMAS legt großen Wert auf die ÖA. Der Zuwendungsbescheid wird als Auflage die Erstellung eines ÖA-Konzepts enthalten. </t>
        </r>
      </text>
    </comment>
    <comment ref="L26" authorId="0" shapeId="0" xr:uid="{051C2D31-6C4F-4D94-B4A3-515477AD0E3F}">
      <text>
        <r>
          <rPr>
            <b/>
            <sz val="9"/>
            <color indexed="81"/>
            <rFont val="Segoe UI"/>
            <family val="2"/>
          </rPr>
          <t>Wientgen, Birte:</t>
        </r>
        <r>
          <rPr>
            <sz val="9"/>
            <color indexed="81"/>
            <rFont val="Segoe UI"/>
            <family val="2"/>
          </rPr>
          <t xml:space="preserve">
Sofern Overheadkosten: Bitte tragen Sie diese in den Reiter "Overheadkostenkosten Vorlage" in dieser Datei ein. </t>
        </r>
      </text>
    </comment>
    <comment ref="A29" authorId="0" shapeId="0" xr:uid="{EAA08BD7-FB2D-4485-9A98-BE46718CD098}">
      <text>
        <r>
          <rPr>
            <b/>
            <sz val="9"/>
            <color indexed="81"/>
            <rFont val="Segoe UI"/>
            <family val="2"/>
          </rPr>
          <t xml:space="preserve">Wientgen, Birte: </t>
        </r>
        <r>
          <rPr>
            <sz val="9"/>
            <color indexed="81"/>
            <rFont val="Segoe UI"/>
            <family val="2"/>
          </rPr>
          <t xml:space="preserve">Projekte mit Erstbewilligung vor 2022: Tragen Sie Lohnausfallkosten in der Ausgabenpos. A.3.53 ein. </t>
        </r>
      </text>
    </comment>
    <comment ref="L29" authorId="0" shapeId="0" xr:uid="{7B655834-537E-44E4-A023-422D154FD5FC}">
      <text>
        <r>
          <rPr>
            <b/>
            <sz val="9"/>
            <color indexed="81"/>
            <rFont val="Segoe UI"/>
            <family val="2"/>
          </rPr>
          <t>Wientgen, Birte:</t>
        </r>
        <r>
          <rPr>
            <sz val="9"/>
            <color indexed="81"/>
            <rFont val="Segoe UI"/>
            <family val="2"/>
          </rPr>
          <t xml:space="preserve">
•  Bitte geben Sie hier nur sog. Lohnausfallkosten Ihrer eigenen Kooperationspartner an und nicht die Ihrer Weiterleitungspartner.
• Die verbindliche Vorlage für die spätere Abrechnung inkl. Erläuterungen finden Sie auf der gsub-Website Nr. 2.2 in: https://www.gsub.de/projekte/foerdermittelmanagement/weiterbildungsverbuende/
• Geben Sie Ihre sog. Eigenleistungen, z.B. Personalausgaben oder Miete, unter den Ausgabenpos. A.1 bzw. A.2 ein und fügen Sie die Bemerkung ein: Eigenleistung.  </t>
        </r>
      </text>
    </comment>
    <comment ref="L31" authorId="0" shapeId="0" xr:uid="{3D8AFD1C-D11F-4BC7-A202-92C7791EDDE6}">
      <text>
        <r>
          <rPr>
            <b/>
            <sz val="9"/>
            <color indexed="81"/>
            <rFont val="Segoe UI"/>
            <family val="2"/>
          </rPr>
          <t>Wientgen, Birte:</t>
        </r>
        <r>
          <rPr>
            <sz val="9"/>
            <color indexed="81"/>
            <rFont val="Segoe UI"/>
            <family val="2"/>
          </rPr>
          <t xml:space="preserve">
Bitte prüfen Sie als Antragstellerin Ihren Weiterleitungspartner mit dem Vordruck Nr. 1.2 auf der gsub-Website, s.o. Zeile 9, und laden Sie diesen in der Prodaba hoch. 
Nur Projekte mit Erstbewillligung in 2022: Laden Sie die Beihilfe- Unterlagen - Vorlagen siehe Website- bitte in der ProDaBa hoch.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tc={F99D5814-7B33-464C-BB4B-759A3A0DF58C}</author>
  </authors>
  <commentList>
    <comment ref="B5" authorId="0" shapeId="0" xr:uid="{F99D5814-7B33-464C-BB4B-759A3A0DF58C}">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eintragen</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Burkhardt, Annemie</author>
  </authors>
  <commentList>
    <comment ref="AB3" authorId="0" shapeId="0" xr:uid="{915CC0EC-3188-4090-A14C-D730C93F16CF}">
      <text>
        <r>
          <rPr>
            <b/>
            <sz val="9"/>
            <color indexed="81"/>
            <rFont val="Segoe UI"/>
            <family val="2"/>
          </rPr>
          <t>Burkhardt, Annemie:</t>
        </r>
        <r>
          <rPr>
            <sz val="9"/>
            <color indexed="81"/>
            <rFont val="Segoe UI"/>
            <family val="2"/>
          </rPr>
          <t xml:space="preserve">
ab 2020: 90%</t>
        </r>
      </text>
    </comment>
    <comment ref="AB4" authorId="0" shapeId="0" xr:uid="{7EAD563F-B207-424A-9B86-6B6DFA9917E4}">
      <text>
        <r>
          <rPr>
            <b/>
            <sz val="9"/>
            <color indexed="81"/>
            <rFont val="Segoe UI"/>
            <family val="2"/>
          </rPr>
          <t>Burkhardt, Annemie:</t>
        </r>
        <r>
          <rPr>
            <sz val="9"/>
            <color indexed="81"/>
            <rFont val="Segoe UI"/>
            <family val="2"/>
          </rPr>
          <t xml:space="preserve">
ab 2020: 80%</t>
        </r>
      </text>
    </comment>
    <comment ref="AB5" authorId="0" shapeId="0" xr:uid="{2B162DA6-BBEF-4E9F-805B-6D0A5A806410}">
      <text>
        <r>
          <rPr>
            <b/>
            <sz val="9"/>
            <color indexed="81"/>
            <rFont val="Segoe UI"/>
            <family val="2"/>
          </rPr>
          <t>Burkhardt, Annemie:</t>
        </r>
        <r>
          <rPr>
            <sz val="9"/>
            <color indexed="81"/>
            <rFont val="Segoe UI"/>
            <family val="2"/>
          </rPr>
          <t xml:space="preserve">
ab 2020: 60%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Wientgen, Birte</author>
  </authors>
  <commentList>
    <comment ref="D8" authorId="0" shapeId="0" xr:uid="{2B29BD0D-C030-47B9-BD89-D3DCFE6DB49A}">
      <text>
        <r>
          <rPr>
            <b/>
            <sz val="9"/>
            <color indexed="81"/>
            <rFont val="Segoe UI"/>
            <family val="2"/>
          </rPr>
          <t>Wientgen, Birte:</t>
        </r>
        <r>
          <rPr>
            <sz val="9"/>
            <color indexed="81"/>
            <rFont val="Segoe UI"/>
            <family val="2"/>
          </rPr>
          <t xml:space="preserve">
Bitte EG eintragen, Tarif, wenn eigener, sonst angelehnt an TVöD</t>
        </r>
      </text>
    </comment>
    <comment ref="O8" authorId="0" shapeId="0" xr:uid="{C2E27110-1267-4789-92BB-F14C1EB493DC}">
      <text>
        <r>
          <rPr>
            <b/>
            <sz val="9"/>
            <color indexed="81"/>
            <rFont val="Segoe UI"/>
            <charset val="1"/>
          </rPr>
          <t>Wientgen, Birte:</t>
        </r>
        <r>
          <rPr>
            <sz val="9"/>
            <color indexed="81"/>
            <rFont val="Segoe UI"/>
            <charset val="1"/>
          </rPr>
          <t xml:space="preserve">
Stellenbeschreibung muss u.a. Angabe erforderliche Qualifikation+ Entgeltgruppe enthalten</t>
        </r>
      </text>
    </comment>
    <comment ref="P8" authorId="0" shapeId="0" xr:uid="{6C2682DF-2FA4-410A-9D5C-8CA780B6A097}">
      <text>
        <r>
          <rPr>
            <b/>
            <sz val="9"/>
            <color indexed="81"/>
            <rFont val="Segoe UI"/>
            <charset val="1"/>
          </rPr>
          <t>Wientgen, Birte:</t>
        </r>
        <r>
          <rPr>
            <sz val="9"/>
            <color indexed="81"/>
            <rFont val="Segoe UI"/>
            <charset val="1"/>
          </rPr>
          <t xml:space="preserve">
Vorlage Nr. 5: Kurze Begründung</t>
        </r>
      </text>
    </comment>
    <comment ref="D9" authorId="0" shapeId="0" xr:uid="{9D2E95A2-5CAF-4295-A708-7B97A4738DA0}">
      <text>
        <r>
          <rPr>
            <b/>
            <sz val="9"/>
            <color indexed="81"/>
            <rFont val="Segoe UI"/>
            <charset val="1"/>
          </rPr>
          <t>Wientgen, Birte:</t>
        </r>
        <r>
          <rPr>
            <sz val="9"/>
            <color indexed="81"/>
            <rFont val="Segoe UI"/>
            <charset val="1"/>
          </rPr>
          <t xml:space="preserve">
Ausnahme EG 15, max: EG lt. Förderleitfaden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Wientgen, Birte</author>
  </authors>
  <commentList>
    <comment ref="O8" authorId="0" shapeId="0" xr:uid="{68F618BE-018C-40C7-8332-4E219128BC0F}">
      <text>
        <r>
          <rPr>
            <b/>
            <sz val="9"/>
            <color indexed="81"/>
            <rFont val="Segoe UI"/>
            <family val="2"/>
          </rPr>
          <t>Wientgen, Birte:</t>
        </r>
        <r>
          <rPr>
            <sz val="9"/>
            <color indexed="81"/>
            <rFont val="Segoe UI"/>
            <family val="2"/>
          </rPr>
          <t xml:space="preserve">
Siehe dazu die Reiter BMF-PK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Wientgen, Birte</author>
  </authors>
  <commentList>
    <comment ref="O8" authorId="0" shapeId="0" xr:uid="{634751DE-E9AF-4240-96FD-1229AC5771EC}">
      <text>
        <r>
          <rPr>
            <b/>
            <sz val="9"/>
            <color indexed="81"/>
            <rFont val="Segoe UI"/>
            <family val="2"/>
          </rPr>
          <t>Wientgen, Birte:</t>
        </r>
        <r>
          <rPr>
            <sz val="9"/>
            <color indexed="81"/>
            <rFont val="Segoe UI"/>
            <family val="2"/>
          </rPr>
          <t xml:space="preserve">
Siehe dazu die Reiter BMF-PK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Wientgen, Birte</author>
  </authors>
  <commentList>
    <comment ref="O8" authorId="0" shapeId="0" xr:uid="{6F49E78E-38F4-4A59-B9F0-BDFE49073CDE}">
      <text>
        <r>
          <rPr>
            <b/>
            <sz val="9"/>
            <color indexed="81"/>
            <rFont val="Segoe UI"/>
            <family val="2"/>
          </rPr>
          <t>Wientgen, Birte:</t>
        </r>
        <r>
          <rPr>
            <sz val="9"/>
            <color indexed="81"/>
            <rFont val="Segoe UI"/>
            <family val="2"/>
          </rPr>
          <t xml:space="preserve">
Siehe dazu die Reiter BMF-PK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Wientgen, Birte</author>
  </authors>
  <commentList>
    <comment ref="B18" authorId="0" shapeId="0" xr:uid="{B3F76511-D11D-4D12-B881-F83517E483BB}">
      <text>
        <r>
          <rPr>
            <b/>
            <sz val="9"/>
            <color indexed="81"/>
            <rFont val="Segoe UI"/>
            <family val="2"/>
          </rPr>
          <t>Wientgen, Birte:</t>
        </r>
        <r>
          <rPr>
            <sz val="9"/>
            <color indexed="81"/>
            <rFont val="Segoe UI"/>
            <family val="2"/>
          </rPr>
          <t xml:space="preserve">
wurde so vom BMF übernommen.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tc={07E0FF6F-BAC1-455B-A18C-C9C68B487A95}</author>
  </authors>
  <commentList>
    <comment ref="A31" authorId="0" shapeId="0" xr:uid="{07E0FF6F-BAC1-455B-A18C-C9C68B487A9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kann so fast immer verwendet werden</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tc={F8FEDA25-5318-49BC-B2FA-F3912F8ACE24}</author>
    <author>tc={5103A089-EAF9-46F1-A16F-907E024B5231}</author>
    <author>tc={A6B71650-DA46-4497-B69E-948FA4706F01}</author>
    <author>tc={1440BA27-7EEB-4551-815C-A396B341E007}</author>
  </authors>
  <commentList>
    <comment ref="A16" authorId="0" shapeId="0" xr:uid="{F8FEDA25-5318-49BC-B2FA-F3912F8ACE2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auch wenn im Leitfaden steht, wir können nicht Bilanzen prüfen.</t>
      </text>
    </comment>
    <comment ref="B18" authorId="1" shapeId="0" xr:uid="{5103A089-EAF9-46F1-A16F-907E024B523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es reicht doch Zusammenfassung? Unüblich gesamter Jahresabschluss?!</t>
      </text>
    </comment>
    <comment ref="A24" authorId="2" shapeId="0" xr:uid="{A6B71650-DA46-4497-B69E-948FA4706F01}">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voller Name
Antwort:
    mit Abkürzung in Klammern</t>
      </text>
    </comment>
    <comment ref="A29" authorId="3" shapeId="0" xr:uid="{1440BA27-7EEB-4551-815C-A396B341E00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Abkürzung des Namens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tc={09CBEA3A-AB43-4F98-9D1B-B1DAC3384A49}</author>
    <author>tc={905916B7-FA13-44CD-9EC8-BC5F1FA9F90A}</author>
  </authors>
  <commentList>
    <comment ref="A2" authorId="0" shapeId="0" xr:uid="{09CBEA3A-AB43-4F98-9D1B-B1DAC3384A4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Darauf kann man sich beziehen bei Rücksprachen etc.</t>
      </text>
    </comment>
    <comment ref="B2" authorId="1" shapeId="0" xr:uid="{905916B7-FA13-44CD-9EC8-BC5F1FA9F90A}">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Antragsteller oder Weiterleitungspartner mit Abkürzung. Vorteil: Sie sehen sofort, wer nachreichen muss etc..</t>
      </text>
    </comment>
  </commentList>
</comments>
</file>

<file path=xl/sharedStrings.xml><?xml version="1.0" encoding="utf-8"?>
<sst xmlns="http://schemas.openxmlformats.org/spreadsheetml/2006/main" count="934" uniqueCount="561">
  <si>
    <t xml:space="preserve">Trägereignung  (mit Registrierung) </t>
  </si>
  <si>
    <t>Nachweis Zeichnungsberechtigung, ggf. Vollmacht</t>
  </si>
  <si>
    <t>Kooperations- und Praxispartner</t>
  </si>
  <si>
    <t>Drittmittel</t>
  </si>
  <si>
    <t>wer</t>
  </si>
  <si>
    <t>Miete</t>
  </si>
  <si>
    <t>gesamt</t>
  </si>
  <si>
    <t>Projektsteckbrief</t>
  </si>
  <si>
    <t>Miete nach qm</t>
  </si>
  <si>
    <t>NK</t>
  </si>
  <si>
    <t>Anteil NK</t>
  </si>
  <si>
    <t>Prüfung</t>
  </si>
  <si>
    <t xml:space="preserve">Reichen Sie bitte folgende Unterlagen ein: </t>
  </si>
  <si>
    <t>WBV-Personalkostenpauschale – angelehnt an die BMF-Personalkostensätze in der Bundesverwaltung für</t>
  </si>
  <si>
    <t>Zweckbestimmung</t>
  </si>
  <si>
    <t>Durchschnittliche Personalkosten 
(in Euro)</t>
  </si>
  <si>
    <t>Arbeitnehmer</t>
  </si>
  <si>
    <t>Jahr</t>
  </si>
  <si>
    <t>Monat</t>
  </si>
  <si>
    <t>Stunde</t>
  </si>
  <si>
    <t>Gruppe E 05 - E 09 A</t>
  </si>
  <si>
    <t>E 10</t>
  </si>
  <si>
    <t>E 11</t>
  </si>
  <si>
    <t>E 12</t>
  </si>
  <si>
    <t>Gruppe E 09 B - E 12</t>
  </si>
  <si>
    <t>E 13</t>
  </si>
  <si>
    <t>E 14</t>
  </si>
  <si>
    <t>E 15</t>
  </si>
  <si>
    <t>E 15Ü</t>
  </si>
  <si>
    <t>LoI</t>
  </si>
  <si>
    <t>AntragstellerIn</t>
  </si>
  <si>
    <t>Eigenmittel</t>
  </si>
  <si>
    <t>geplanter Projektzeitraum</t>
  </si>
  <si>
    <t>AnsprechpartnerIn AntragstellerIn</t>
  </si>
  <si>
    <t xml:space="preserve">Projektnr. </t>
  </si>
  <si>
    <t>AnsprechpartnerIn gsub</t>
  </si>
  <si>
    <t>Birte Wientgen, 030 284 09 -332, wientgen@gsub.de</t>
  </si>
  <si>
    <t>APV</t>
  </si>
  <si>
    <t xml:space="preserve">1. Formale Prüfung </t>
  </si>
  <si>
    <t xml:space="preserve">Die Antragstellerin hat den vorzeitigen Maßnahmebeginn per E-Mail am XXX beantragt. Die unverbindliche Inaussichtstellung der gsub vom XXX liegt in der elektronischen Akte. </t>
  </si>
  <si>
    <t xml:space="preserve">Prüfung Angabe zum Antragsteller: </t>
  </si>
  <si>
    <t xml:space="preserve">2. Inhaltliche Prüfung </t>
  </si>
  <si>
    <t>Ziele des Projekts</t>
  </si>
  <si>
    <t xml:space="preserve">2. Die Teilnahme der KMUs und ihrer Beschäftigten an Weiterbildungen soll gesteigert werden. </t>
  </si>
  <si>
    <t xml:space="preserve">Die Auswahl der Verbundpartner und die Aufgabenverteilung innerhalb des Verbunds sind demnach plausibel. </t>
  </si>
  <si>
    <t>Datenschutz etc.</t>
  </si>
  <si>
    <t xml:space="preserve">3. Finanzierungsplan: </t>
  </si>
  <si>
    <t>Stellen VZÄ Projekt gesamt:</t>
  </si>
  <si>
    <t>VZÄ gesamt</t>
  </si>
  <si>
    <t>bei Gesamtausgaben:</t>
  </si>
  <si>
    <t xml:space="preserve">Erklärung Zusätzlichkeit: </t>
  </si>
  <si>
    <t>Büro</t>
  </si>
  <si>
    <t>ÖA</t>
  </si>
  <si>
    <t xml:space="preserve">Die Ausgaben sind notwendig und angemessen. </t>
  </si>
  <si>
    <t>Reisekosten</t>
  </si>
  <si>
    <t>Saldo</t>
  </si>
  <si>
    <t>Miete nicht nach qm</t>
  </si>
  <si>
    <t>evtl. bei Zweifeln:</t>
  </si>
  <si>
    <t xml:space="preserve">Trägereignung liegt vor: solide wirtschaftliche Verhältnisse, sicherer Umgang mit öffentlichen Fördermitteln. </t>
  </si>
  <si>
    <t xml:space="preserve">Das Projekt hat folgenden Weiterleitungspartner: </t>
  </si>
  <si>
    <t xml:space="preserve">vorsteuerabzugsberechtigt </t>
  </si>
  <si>
    <r>
      <t xml:space="preserve">Miete/mtl./MA </t>
    </r>
    <r>
      <rPr>
        <b/>
        <sz val="11"/>
        <color rgb="FFFF0000"/>
        <rFont val="Calibri"/>
        <family val="2"/>
      </rPr>
      <t>ca.</t>
    </r>
  </si>
  <si>
    <t xml:space="preserve">Prüfung Vollantrag </t>
  </si>
  <si>
    <t>Projektname</t>
  </si>
  <si>
    <t>Region/Bundesland</t>
  </si>
  <si>
    <t>Anlageart</t>
  </si>
  <si>
    <t>Unterlagen einzureichen</t>
  </si>
  <si>
    <t xml:space="preserve">Bonitätsnachweis (nicht bei Personen des öff. Rechts) </t>
  </si>
  <si>
    <r>
      <t xml:space="preserve">Alternativ - </t>
    </r>
    <r>
      <rPr>
        <sz val="11"/>
        <color rgb="FFFF0000"/>
        <rFont val="Calibri"/>
        <family val="2"/>
      </rPr>
      <t>gestrichen!</t>
    </r>
  </si>
  <si>
    <t>und Unbedenklichkeitsbesch.</t>
  </si>
  <si>
    <t>und letzter geprüfter Jahresabschluss</t>
  </si>
  <si>
    <t>Antrag Antragsteller</t>
  </si>
  <si>
    <t>Original mit rechtsverb. Unterschrift</t>
  </si>
  <si>
    <t>Finanzierungsart für alle PartnerInnen</t>
  </si>
  <si>
    <t>Ausgabenbasis</t>
  </si>
  <si>
    <t>Kostenbasis, Begründung</t>
  </si>
  <si>
    <t>Arbeits- und Zeitpläne</t>
  </si>
  <si>
    <t>Arbeitspakete</t>
  </si>
  <si>
    <t>mit Meilensteinplan+ Beteiligten</t>
  </si>
  <si>
    <t>Entgelttabelle TVÖD Bund 2020</t>
  </si>
  <si>
    <t>AG Anteil 20%</t>
  </si>
  <si>
    <t>TVöD - Jahressonderzahlung</t>
  </si>
  <si>
    <t>€</t>
  </si>
  <si>
    <t>West</t>
  </si>
  <si>
    <t>Ost</t>
  </si>
  <si>
    <t>Tarifgebiet West</t>
  </si>
  <si>
    <t>Tarifgebiet Ost</t>
  </si>
  <si>
    <t>E 15Ü</t>
  </si>
  <si>
    <t>5931.38</t>
  </si>
  <si>
    <t>6582.83</t>
  </si>
  <si>
    <t>7199.96</t>
  </si>
  <si>
    <t>7611.40</t>
  </si>
  <si>
    <t>7707.40</t>
  </si>
  <si>
    <t>E 1 bis E 8</t>
  </si>
  <si>
    <t>E 15</t>
  </si>
  <si>
    <t>4860.31</t>
  </si>
  <si>
    <t>5190.81</t>
  </si>
  <si>
    <t>5559.47</t>
  </si>
  <si>
    <t>6062.74</t>
  </si>
  <si>
    <t>6580.45</t>
  </si>
  <si>
    <t>6921.06</t>
  </si>
  <si>
    <t>E 9 bis E 12</t>
  </si>
  <si>
    <t>E 14</t>
  </si>
  <si>
    <t>4401.04</t>
  </si>
  <si>
    <t>4700.31</t>
  </si>
  <si>
    <t>5091.13</t>
  </si>
  <si>
    <t>5524.82</t>
  </si>
  <si>
    <t>6008.27</t>
  </si>
  <si>
    <t>6355.34</t>
  </si>
  <si>
    <t>E 13 und E 14</t>
  </si>
  <si>
    <t>E 13</t>
  </si>
  <si>
    <t>4056.62</t>
  </si>
  <si>
    <t>4384.61</t>
  </si>
  <si>
    <t>4757.99</t>
  </si>
  <si>
    <t>5163.37</t>
  </si>
  <si>
    <t>5640.38</t>
  </si>
  <si>
    <t>5899.26</t>
  </si>
  <si>
    <t>E 12</t>
  </si>
  <si>
    <t>3635.65</t>
  </si>
  <si>
    <t>4013.07</t>
  </si>
  <si>
    <t>4454.13</t>
  </si>
  <si>
    <t>4943.53</t>
  </si>
  <si>
    <t>5517.78</t>
  </si>
  <si>
    <t>5790.26</t>
  </si>
  <si>
    <t>E 11</t>
  </si>
  <si>
    <t>3508.11</t>
  </si>
  <si>
    <t>3856.11</t>
  </si>
  <si>
    <t>4182.29</t>
  </si>
  <si>
    <t>4536.17</t>
  </si>
  <si>
    <t>5020.49</t>
  </si>
  <si>
    <t>5292.98</t>
  </si>
  <si>
    <t>E 10</t>
  </si>
  <si>
    <t>3380.51</t>
  </si>
  <si>
    <t>3655.13</t>
  </si>
  <si>
    <t>3964.32</t>
  </si>
  <si>
    <t>4299.65</t>
  </si>
  <si>
    <t>4673.08</t>
  </si>
  <si>
    <t>4795.69</t>
  </si>
  <si>
    <t>E 9c</t>
  </si>
  <si>
    <t>2994.70</t>
  </si>
  <si>
    <t>3490.82</t>
  </si>
  <si>
    <t>3786.03</t>
  </si>
  <si>
    <t>4106.46</t>
  </si>
  <si>
    <t>4453.88</t>
  </si>
  <si>
    <t>4565.39</t>
  </si>
  <si>
    <t>E 9b</t>
  </si>
  <si>
    <t>3232.46</t>
  </si>
  <si>
    <t>3505.82</t>
  </si>
  <si>
    <t>3802.54</t>
  </si>
  <si>
    <t>4128.12</t>
  </si>
  <si>
    <t>4400.58</t>
  </si>
  <si>
    <t>E 9a</t>
  </si>
  <si>
    <t>3198.34</t>
  </si>
  <si>
    <t>3254.35</t>
  </si>
  <si>
    <t>3443.66</t>
  </si>
  <si>
    <t>3787.50</t>
  </si>
  <si>
    <t>3922.86</t>
  </si>
  <si>
    <t>E 8</t>
  </si>
  <si>
    <t>2808.91</t>
  </si>
  <si>
    <t>2999.92</t>
  </si>
  <si>
    <t>3132.23</t>
  </si>
  <si>
    <t>3264.31</t>
  </si>
  <si>
    <t>3405.98</t>
  </si>
  <si>
    <t>3474.11</t>
  </si>
  <si>
    <t>E 7</t>
  </si>
  <si>
    <t>2635.53</t>
  </si>
  <si>
    <t>2855.60</t>
  </si>
  <si>
    <t>2986.70</t>
  </si>
  <si>
    <t>3119.00</t>
  </si>
  <si>
    <t>3243.78</t>
  </si>
  <si>
    <t>3310.79</t>
  </si>
  <si>
    <t>E 6</t>
  </si>
  <si>
    <t>2586.00</t>
  </si>
  <si>
    <t>2767.11</t>
  </si>
  <si>
    <t>2894.11</t>
  </si>
  <si>
    <t>3019.78</t>
  </si>
  <si>
    <t>3143.22</t>
  </si>
  <si>
    <t>3206.10</t>
  </si>
  <si>
    <t>E 5</t>
  </si>
  <si>
    <t>2480.74</t>
  </si>
  <si>
    <t>2656.42</t>
  </si>
  <si>
    <t>2775.08</t>
  </si>
  <si>
    <t>2900.74</t>
  </si>
  <si>
    <t>3017.50</t>
  </si>
  <si>
    <t>3077.85</t>
  </si>
  <si>
    <t>E 4</t>
  </si>
  <si>
    <t>2363.07</t>
  </si>
  <si>
    <t>2540.85</t>
  </si>
  <si>
    <t>2690.02</t>
  </si>
  <si>
    <t>2782.88</t>
  </si>
  <si>
    <t>2875.73</t>
  </si>
  <si>
    <t>2930.10</t>
  </si>
  <si>
    <t>E 3</t>
  </si>
  <si>
    <t>2325.89</t>
  </si>
  <si>
    <t>2517.08</t>
  </si>
  <si>
    <t>2563.61</t>
  </si>
  <si>
    <t>2669.96</t>
  </si>
  <si>
    <t>2749.76</t>
  </si>
  <si>
    <t>2822.87</t>
  </si>
  <si>
    <t>E 2Ü</t>
  </si>
  <si>
    <t>2171.61</t>
  </si>
  <si>
    <t>2393.99</t>
  </si>
  <si>
    <t>2473.88</t>
  </si>
  <si>
    <t>2580.40</t>
  </si>
  <si>
    <t>2653.60</t>
  </si>
  <si>
    <t>2708.23</t>
  </si>
  <si>
    <t>E 2</t>
  </si>
  <si>
    <t>2152.51</t>
  </si>
  <si>
    <t>2346.00</t>
  </si>
  <si>
    <t>2392.92</t>
  </si>
  <si>
    <t>2459.87</t>
  </si>
  <si>
    <t>2607.03</t>
  </si>
  <si>
    <t>2760.98</t>
  </si>
  <si>
    <t>E 1</t>
  </si>
  <si>
    <t>1929.88</t>
  </si>
  <si>
    <t>1962.63</t>
  </si>
  <si>
    <t>2003.59</t>
  </si>
  <si>
    <t>2041.77</t>
  </si>
  <si>
    <t>2140.05</t>
  </si>
  <si>
    <t>Entgelttabelle mit Monatswerten</t>
  </si>
  <si>
    <t>TVöD VKA (Kommunen) und TVöD Bund</t>
  </si>
  <si>
    <t>Entgelterhöhung in 2 Stufen nach 8 Monaten Verzögerung:</t>
  </si>
  <si>
    <t>01.09.2020: keine Erhöhung ("Nullrunde")</t>
  </si>
  <si>
    <t>01.04.2021: +1,4%, mindestens 50 €</t>
  </si>
  <si>
    <t>01.04.2022: +1,8%</t>
  </si>
  <si>
    <t>Zuwendungszweck</t>
  </si>
  <si>
    <t>WBV RL - nur Gedankenstütze!</t>
  </si>
  <si>
    <t xml:space="preserve">Ausgaben gesamt: </t>
  </si>
  <si>
    <t xml:space="preserve">1. Antragstellerin: </t>
  </si>
  <si>
    <t>Miete gesamt</t>
  </si>
  <si>
    <t>NKM gesamt im Projekt</t>
  </si>
  <si>
    <t>1. Antragstellerin</t>
  </si>
  <si>
    <t>In die rosa Felder eintragen!</t>
  </si>
  <si>
    <t>Achtung: Miete bezieht sich auf alle MAInnen! Oft bezeiht sich Miete nue auf einzelnen MAInnen = Formeln ändern!</t>
  </si>
  <si>
    <t xml:space="preserve">Die Verbundpartnerinnen beteiligen sich mit ihrem Know-how wie folgt am Projekt: </t>
  </si>
  <si>
    <t>Projektmonate (PM)</t>
  </si>
  <si>
    <t>Kontrolle</t>
  </si>
  <si>
    <t xml:space="preserve">Von folgenden Verbundpartnern liegen Finanzierungszusagen vor: </t>
  </si>
  <si>
    <t>1. Datenschutz</t>
  </si>
  <si>
    <t>2. Arbeits- und Zeitplan</t>
  </si>
  <si>
    <t xml:space="preserve">3. Evaluation
</t>
  </si>
  <si>
    <t xml:space="preserve">Sonstige Sachausgaben: </t>
  </si>
  <si>
    <t xml:space="preserve">Die Zuwendung verteilt sich wie folgt: </t>
  </si>
  <si>
    <t>Vorlage 1. Sachbericht</t>
  </si>
  <si>
    <t>Vorlage 2. Sachbericht</t>
  </si>
  <si>
    <t>Vorlage Evaluationskonzept</t>
  </si>
  <si>
    <t>Auflagen</t>
  </si>
  <si>
    <t xml:space="preserve"> Prüfung </t>
  </si>
  <si>
    <t xml:space="preserve">b. Die Antragstellerin verfügt über folgende Strukturen zur Sicherstellung des Datenschutzes: Bsp. Datenschutzkonzept, das regelmäßig aktualisiert wird. </t>
  </si>
  <si>
    <t xml:space="preserve">c. Der Datenschutz soll im Projekt wie folgt sichergestellt werden: </t>
  </si>
  <si>
    <t xml:space="preserve">Die Antragstellerin plant Folgendes: </t>
  </si>
  <si>
    <r>
      <t>a. Im Rahmen des Projekts werden folgende personenbezogene Daten erhoben und gespeichert:</t>
    </r>
    <r>
      <rPr>
        <sz val="11"/>
        <color rgb="FFFF0000"/>
        <rFont val="Calibri"/>
        <family val="2"/>
      </rPr>
      <t xml:space="preserve"> Bsp. v</t>
    </r>
    <r>
      <rPr>
        <sz val="11"/>
        <color rgb="FF000000"/>
        <rFont val="Calibri"/>
        <family val="2"/>
      </rPr>
      <t>on Beschäftigten in Unternehmen, im Rahmen der Öffentlichkeitsarbeit u.a..</t>
    </r>
  </si>
  <si>
    <t>vorsteuerabzugsberechtigt, Erklärungen Antrag beigefügt.</t>
  </si>
  <si>
    <t xml:space="preserve">keine Tarifbindung, </t>
  </si>
  <si>
    <t xml:space="preserve">Max. EG im Projekt bezogen auf alle Partner: EG 15  TVöD (Projektleitung) </t>
  </si>
  <si>
    <t xml:space="preserve">unterliegt dem Besserstellungsverbot </t>
  </si>
  <si>
    <t xml:space="preserve">unterliegt nicht dem Besserstellungsverbot </t>
  </si>
  <si>
    <t>Vorlage Transfer-Konzept</t>
  </si>
  <si>
    <t xml:space="preserve">gesamt: </t>
  </si>
  <si>
    <t>Ausgaben gesamt</t>
  </si>
  <si>
    <t>verantwortl. für Konzeptionierung neuer Weiterbildungsmaßnahmen, Redcherche bestehender Bildungsangebote</t>
  </si>
  <si>
    <t>Bestandserhebung, Identifikation Weiterbildungsbedarfe, Recherche Fördermöglichkeiten</t>
  </si>
  <si>
    <t xml:space="preserve">verantw. für Bestanserhebung u. Analyse, Konzeptentwicklung, </t>
  </si>
  <si>
    <t>Schwpkt. Nachhaltigkeitskonzept</t>
  </si>
  <si>
    <t xml:space="preserve">ggf. alt: </t>
  </si>
  <si>
    <t xml:space="preserve">nicht </t>
  </si>
  <si>
    <t xml:space="preserve">1. </t>
  </si>
  <si>
    <t>bsp. Projektleitung/Management Komitee (Erfolgskontrolle), verantw. für Projektbüro WBV, Beratung, ÖA, Wissensmanagement</t>
  </si>
  <si>
    <t>Dies ergibt sich aus: Stellenprofilen, Arbeits- u. Zeitplan und Stellenanteilen. Alternativen!</t>
  </si>
  <si>
    <t xml:space="preserve">Auflage ZWB: Die Antragstellerin erarbeitet ein Datenschutzkonzept. </t>
  </si>
  <si>
    <t xml:space="preserve"> Dieser ist dem Antrag beigefügt und enthält Folgendes: Arbeitspakete (XX), Zuordnung Antragsteller/Weiterleitungspartner zu den Aufgaben der AP (auch mit Grafik) und Meilensteine (Grafik).  </t>
  </si>
  <si>
    <t>zwingend</t>
  </si>
  <si>
    <t>Auflage zwingend/frei</t>
  </si>
  <si>
    <t>Vergabe</t>
  </si>
  <si>
    <t>keine Tarifbindung</t>
  </si>
  <si>
    <t xml:space="preserve">Auflage ZWB: Die Antragstellerin erabeitet ein Konzept Öffentlichkeitsarbeit. </t>
  </si>
  <si>
    <t>Tarifbindung, Bezahlung nach</t>
  </si>
  <si>
    <t xml:space="preserve">Quantitative Ziele: </t>
  </si>
  <si>
    <t xml:space="preserve">Hinweis: Wieviele Unt. Sollen erreicht werden etc.? ca. Angaben, sollte enthalten sein, nachfragen oder als Auflage, siehe Auflagen. </t>
  </si>
  <si>
    <t>Honorare</t>
  </si>
  <si>
    <t xml:space="preserve">2. </t>
  </si>
  <si>
    <t xml:space="preserve">3. </t>
  </si>
  <si>
    <t xml:space="preserve">4. </t>
  </si>
  <si>
    <t xml:space="preserve">5. </t>
  </si>
  <si>
    <t>1.Vereins/Handelsregisterauszug:</t>
  </si>
  <si>
    <t>Vorlage Finanzierungspläne im Original</t>
  </si>
  <si>
    <t>5. Die Projektnehmer machen WBVs und ihre Ergebnisse durch eine geeignete ÖA bekannt.</t>
  </si>
  <si>
    <t>4. Gewinnung weiterer KMUs für den Verbund.</t>
  </si>
  <si>
    <t>2. Vollmacht der GF durch Unterschriftsberechtigten:</t>
  </si>
  <si>
    <t>3. Bestätigung Steuerberater/Wirtschaftsprüfer:</t>
  </si>
  <si>
    <t>4. Auskunft der Hausbank:</t>
  </si>
  <si>
    <t>ACHTUNG: Bezüge Ausgaben beziehen sich auf geänd. F-Plan (Spalte G), es muss also diese Spalte ausgefüllt werden!</t>
  </si>
  <si>
    <t>Vorlage Erklärungen Zusätzlichkeit für Stellen XX</t>
  </si>
  <si>
    <t>Vorlage 1. Jahresbericht/1. Zwischennachweis</t>
  </si>
  <si>
    <t>Vorlage 2. Jahresbericht/2. Zwischennachweis</t>
  </si>
  <si>
    <t>Vorlage 3. Jahresbericht/3. Zwischennachweis</t>
  </si>
  <si>
    <t>Vorlage Abschlussbericht/Endverwendungsnachweis</t>
  </si>
  <si>
    <t xml:space="preserve">Antrag v. </t>
  </si>
  <si>
    <t>LoI (Original nur bei Einbrinung Eigen-Drittmittel)</t>
  </si>
  <si>
    <t>Sicherungserklärung!</t>
  </si>
  <si>
    <t xml:space="preserve">Auflage ZWB: Antragstellerin erarbeitet Evaluationskonzept (nur, wenn im Antrag). </t>
  </si>
  <si>
    <t>3. KMUs sollen bei Planung und Organisation der beruflichen Weiterbildung unterstützt werden.</t>
  </si>
  <si>
    <t>.</t>
  </si>
  <si>
    <t>1. Aufbau von branchen- bzw. regionalspezischen Weiterbildungsverbünden in der Region</t>
  </si>
  <si>
    <t>Neue Verteilung Ausgaben und Einnahmen durch die gsub mbH. Grundlage: geänderter Finanzierungsplan der Antragstellerin,  v. XXX</t>
  </si>
  <si>
    <t>, eingereicht per E-Mail v.</t>
  </si>
  <si>
    <t>Projeklaufzeit neu:</t>
  </si>
  <si>
    <t xml:space="preserve">, Projektlaufzeit </t>
  </si>
  <si>
    <t>(geänderte) Finanzierungspläne Verbundpartner</t>
  </si>
  <si>
    <t>Antrag: XXX - XXX, Zustimmung BMAS per E-Mail v. XXX</t>
  </si>
  <si>
    <t>Gesamtfinanzierung:</t>
  </si>
  <si>
    <t xml:space="preserve">Eigeninteresse: </t>
  </si>
  <si>
    <t xml:space="preserve">Anteil Eigen-u. Drittmittel an Gesamtfinanzierung: </t>
  </si>
  <si>
    <t>Nicht höher: XXXX</t>
  </si>
  <si>
    <t xml:space="preserve">Die Antragstellerin plant folgende strategische Ziele:  </t>
  </si>
  <si>
    <t xml:space="preserve">Die Antragstellerin plant folgende operative Ziele:  </t>
  </si>
  <si>
    <t>Projekte: XXX</t>
  </si>
  <si>
    <t>Zur Antragstellerin: XXX</t>
  </si>
  <si>
    <t>VzM evtl.</t>
  </si>
  <si>
    <t>qm gesamt</t>
  </si>
  <si>
    <t>€/qm</t>
  </si>
  <si>
    <t xml:space="preserve">qm/MAIn im Durchschnitt, </t>
  </si>
  <si>
    <t xml:space="preserve">Dies entspricht dem Durchschnitt, der ungefähr bei 600% VZÄ bei rund 1,4 Mio. € max. Gesamtausgaben liegt. </t>
  </si>
  <si>
    <t xml:space="preserve">Stellenbeschreibungen: </t>
  </si>
  <si>
    <t xml:space="preserve">Vergütungen für Stellen angemessen. </t>
  </si>
  <si>
    <t xml:space="preserve">Qualif.nachweise (außer NN): </t>
  </si>
  <si>
    <t xml:space="preserve">Qualif. entsprechend Stellenprofilen. </t>
  </si>
  <si>
    <t xml:space="preserve">Sonderleistungen: </t>
  </si>
  <si>
    <t xml:space="preserve">ZWB-Auflagen: </t>
  </si>
  <si>
    <t xml:space="preserve">Steuern wurden immer pünktlich eingereicht. </t>
  </si>
  <si>
    <t xml:space="preserve">geordnete Verhältnisse werden bestätigt. </t>
  </si>
  <si>
    <t>Zusicherung Eigenmttel oder Drittmittel v. Partnern</t>
  </si>
  <si>
    <t>Sicherungserklärung im Original!</t>
  </si>
  <si>
    <t xml:space="preserve">Nachreichungen Vollantrag </t>
  </si>
  <si>
    <t xml:space="preserve">Nr. </t>
  </si>
  <si>
    <t>Positionen</t>
  </si>
  <si>
    <t>Check AntragstellerIn</t>
  </si>
  <si>
    <t xml:space="preserve">Erläuterungen
AntragstellerIn </t>
  </si>
  <si>
    <t>Vorsteuerabzug</t>
  </si>
  <si>
    <t xml:space="preserve">Bitte prüfen Sie noch einmal, ob Sie als Antragsteller und ihre Weiterleitungspartner zum Vorsteuerabzug (für dieses Projekt) berechtigt sind. </t>
  </si>
  <si>
    <t>Handelsregisterauszug/Vereinsregisterauszug</t>
  </si>
  <si>
    <t xml:space="preserve">Bitte reichen Sie Ihren Handelsregisterauszug/Vereinsregisterauszug ein.  </t>
  </si>
  <si>
    <t xml:space="preserve">Achtung: vorher in Stammdaten in der Prodaba schauen! Mit der Registrierung laden die Antragst. das idR hoch. </t>
  </si>
  <si>
    <t>Datenschutzkonzept</t>
  </si>
  <si>
    <t xml:space="preserve">Bei der Entwicklung der Weiterbildungsdatenbank werden Sie u.a. Daten erheben und nutzen (insbes. S. 35 des Antrags). Zur Sicherstellung der Einhaltung der Datenschutzregelungen legen Sie bitte ein Datenschutzkonzept vor. 
Dies können Sie alternativ mit dem 1. Sachbericht einreichen. </t>
  </si>
  <si>
    <t>Eigenmittel/Eigenleistung</t>
  </si>
  <si>
    <t xml:space="preserve">Bitte erläutern Sie kurz warum Sie keinen höheren Eigenmittelanteil einbringen können. </t>
  </si>
  <si>
    <t>Erklärung Zusätzlichkeit der ProjektmitarbeiterInnen gesamt</t>
  </si>
  <si>
    <t xml:space="preserve">Für das geplante Personal benötigen wir eine Erklärung der "Zusätzlichkeit". 
Siehe dazu WGV-Förderrichtlinie, S. 3 unten: https://www.gsub.de/fileadmin/user_upload/bitte_noch_einsortieren/200702_FRL_WBV_BMAS_barrierefrei.pdf
und
Förderleitfaden, S. 14. https://www.gsub.de/fileadmin/user_upload/Dokumente/Weiterbildungsverbuende/WBV_Foerderleitfaden_Stand_200624.pdf
Dies liegt etwa vor bei: 
- Neueinstellungen
- wenn Sie darlegen, dass das geplante Projektpersonal über freie Kapazitäten verfügt: etwa durch Wegfall eines Projektes oder Geschäftsfeldes.
</t>
  </si>
  <si>
    <t>unterschriebener LOI</t>
  </si>
  <si>
    <r>
      <t xml:space="preserve">Bitte reichen Sie den LOI im </t>
    </r>
    <r>
      <rPr>
        <b/>
        <sz val="11"/>
        <color rgb="FF000000"/>
        <rFont val="Calibri"/>
        <family val="2"/>
      </rPr>
      <t>Orginal</t>
    </r>
    <r>
      <rPr>
        <sz val="11"/>
        <color rgb="FF000000"/>
        <rFont val="Calibri"/>
        <family val="2"/>
      </rPr>
      <t xml:space="preserve"> ein.</t>
    </r>
  </si>
  <si>
    <t>unterschriebener Finanzplan</t>
  </si>
  <si>
    <r>
      <t xml:space="preserve">Bitte reichen Sie den Finanzplan im </t>
    </r>
    <r>
      <rPr>
        <b/>
        <sz val="11"/>
        <color rgb="FF000000"/>
        <rFont val="Calibri"/>
        <family val="2"/>
      </rPr>
      <t>Orginal</t>
    </r>
    <r>
      <rPr>
        <sz val="11"/>
        <color rgb="FF000000"/>
        <rFont val="Calibri"/>
        <family val="2"/>
      </rPr>
      <t xml:space="preserve"> ein.</t>
    </r>
  </si>
  <si>
    <t>Investitionen Restwertausgleich</t>
  </si>
  <si>
    <t xml:space="preserve">Das Beihilferecht gibt vor, dass einzelne Unternehmen nicht unterstützt werden dürfen. Dies gilt etwa bei der Anschaffung und Herstellung von investiven Gütern. Diese müssen daher während und nach der Projektlaufzeit einer Vielzahl von Unternehmen zugänglich sein. Bei privaten Zuwendungsnehmern - anders als bei öffentlichen- ist davon auszugehen, dass die investiven Güter nach Projektende ausschließlich dem einzelnen Unternehmen zur Verfügung steht. Das Unternehmen als Zuwendungsempfänger hat  nach Projektende einen Restwertausgleich vorzunehmen. 
Welchen Restwert werden die  Objekte nach Projektende voraussichtlich haben? 
Sofern dies zum jetzigen Zeitpunkt nicht möglich ist,  wird der Bescheid eine Auflage enthalten, dass das Unternehmen zwei P Plan:PERSONAL gGmbG nach der Projekthalbzeit den voraussichtlichen Restwert der einzelnen Güter ermittelt und dies bei der gsub eingereicht wird.  </t>
  </si>
  <si>
    <t>Konzept Projektevaluation</t>
  </si>
  <si>
    <t xml:space="preserve">Bitte legen Sie ein Konzept zur Projektevaluation vor. Sie können dies gern alternativ mit dem 1. Sachbericht vorlegen. </t>
  </si>
  <si>
    <t>Miete Zusätzlichkeitserklärung</t>
  </si>
  <si>
    <t>Laut WBV-Richtlinie sind Mietkosten nur förderfähig, wenn die Antragstellerin dafür "projektbezogen tasächlich zusätzliche Miete entrichtet". Dies liegt etwa vor bei: Neuanmietung oder wenn der Antragsteller die Räume sonst vermietet hätte. 
Siehe dazu WGV-Förderrichtlinie, S. 4 oben: https://www.gsub.de/fileadmin/user_upload/bitte_noch_einsortieren/200702_FRL_WBV_BMAS_barrierefrei.pdf
und
Förderleitfaden, S. 17. https://www.gsub.de/fileadmin/user_upload/Dokumente/Weiterbildungsverbuende/WBV_Foerderleitfaden_Stand_200624.pdf  
Dies liegt etwa vor bei: 
- Neuanmietung 
- Sie die Räume sonst (unter)vermietet hätten</t>
  </si>
  <si>
    <t>Öffentlichkeitsarbeit</t>
  </si>
  <si>
    <t xml:space="preserve">Bitte reichen Sie eine kalkulatorische Untersetzung der sonstigen Ausgaben ÖA ein. </t>
  </si>
  <si>
    <t>Qualifizierungsnachweise</t>
  </si>
  <si>
    <t xml:space="preserve">Sofern das Projektpersonal bereits bekannt ist, reichen Sie bitte die Qualifikationsnachweise (Abschlüsse, die für die Stelle relevant sind) ein. </t>
  </si>
  <si>
    <t>sonstige Sachkosten Investitionen</t>
  </si>
  <si>
    <t xml:space="preserve">1. Bitte reichen Sie eine kalkulatorische Untersetzung der sonstigen Sachkosten. Fügen Sie bitte jeder Position, die nicht für eine außenstehende Dritte verständlich ist, Folgendes bei: kurze Beschreibung bei + Projektbezug + Projektnotwendigkeit. 
2. Reichen Sie Ihre Kalkulation bitte neben einer pdf auch als Excel-Tabelle ein. Rückfragen können den einzelnen Positionen so zugeordnert werden. 
</t>
  </si>
  <si>
    <t>sonstige Sachkosten</t>
  </si>
  <si>
    <t>Investitionen Restwert</t>
  </si>
  <si>
    <t>Das Beihilferecht gibt vor, dass einzelne Unternehmen nicht unterstützt werden dürfen. Dies gilt etwa bei der Anschaffung und Herstellung von investiven Gütern. 
Stehen die digitalen und KI -Objekte während der Projektlaufzeit einer Vielzahl von Unternehmen zur Verfügung?</t>
  </si>
  <si>
    <t xml:space="preserve">Drittmittel unbar von Partnern </t>
  </si>
  <si>
    <t xml:space="preserve">Sie haben Unternehmensleistungen von Partnern als Drittmittel bei den Einnahmen angegeben. Bitte geben Sie diese auch bei den Ausgaben an. Achtung: Damit erhöhen sich die Förder- und Eigenmittel. </t>
  </si>
  <si>
    <t xml:space="preserve">Sie haben Unternehmensleistungen von Partnern als Drittmittel bei den Einnahmen angegeben. Bitte reichen Sie dazu eine Sicherungserklärung ein für den Fall, dass die Drittmittel nicht eingebracht werden können. </t>
  </si>
  <si>
    <t>Eigenmittel von Partnern</t>
  </si>
  <si>
    <t xml:space="preserve">Sie haben angegegeben, dass der Partner XXX Eigenmittel einbringen wird. Bitte reichen Sie eine Zusicherung des Partners dazu ein. </t>
  </si>
  <si>
    <t>Die in Ihrem Antrag gemachten Angaben zu konkreten strategischen und operativen Zielen sind sinnvoll, es fehlen jedoch Festlegungen zu den Zielwerten. Dies ist wichtig in Hinblick auf das extene Monitoring des Projektes. Weiterhin ermöglichen Zielwerte allen Beteiligten eine laufende Kontrolle der Ergebnisse und ggf. Nachjustierung der Maßnahmen und Aktivitäten. Beschreiben Sie bitte spezifische und insbesondere messbare Ziele (SMART) und reichen Sie diese über die Prodaba/Auflagen ein.</t>
  </si>
  <si>
    <t xml:space="preserve">Der ergänzen Sie Ihren Arbeits- und Zeitplan um Meilensteinen und reichen diese in der Prodaba/Auflagen ein. </t>
  </si>
  <si>
    <t xml:space="preserve">Bitte reichen Sie die Weiterleitungs- u. Kooperationsverträge Ihrer Weiterletungspartner ein. </t>
  </si>
  <si>
    <t xml:space="preserve">Bitte reichen Sie Stellenbeschreibung und Qualifikationsnachweise (höchster Abschluss) der Projektmitarbeitenden ein. </t>
  </si>
  <si>
    <t xml:space="preserve">Die Miete muss gemäß WBV-Richtlinie "zusätzlich" sein. Bitte reichen Sie eine Erklärung dazu für Ihren Weiterleitungspartner KIST e.V. ein. </t>
  </si>
  <si>
    <t xml:space="preserve">Bitte reichen Sie ein Datenschutzkonzept für das Projekt über die Prodaba/Auflagen ein. </t>
  </si>
  <si>
    <t>Bitte reichen Sie ein Konzept Öffentlichkeitsarbeit über die Prodaba/Auflagen ein. Enthält bitte: Zeitschiene, einzelne Maßnahmen, Defin. Zielgruppen, Zuordnung Maßnahmen zu Zielgruppen, gern als Excel.</t>
  </si>
  <si>
    <t xml:space="preserve">von </t>
  </si>
  <si>
    <t xml:space="preserve">bis </t>
  </si>
  <si>
    <t>Einreichungsfrist</t>
  </si>
  <si>
    <t>nur, wenn im Antrag Evaluation geplant.</t>
  </si>
  <si>
    <t>Können in der fachlichen Stellungnahme enthalten sein!</t>
  </si>
  <si>
    <t>BMAS Vorlagen mit Frist?</t>
  </si>
  <si>
    <t>Bemerkungen</t>
  </si>
  <si>
    <t>Auflagen mit Fristen</t>
  </si>
  <si>
    <t>Textbausteine Auflagen</t>
  </si>
  <si>
    <t>Einnahmen gesamt</t>
  </si>
  <si>
    <t>A.1.25 Projektleitung</t>
  </si>
  <si>
    <t>A.1.26 Wissenschaftliche Mitarbeit</t>
  </si>
  <si>
    <t>A.1.27 Beratung</t>
  </si>
  <si>
    <t xml:space="preserve">A.1.28 Projektadministration </t>
  </si>
  <si>
    <t xml:space="preserve">A.1.30 Studentische Hilfskraft </t>
  </si>
  <si>
    <t>A.3.14 Vergabe von Aufträgen</t>
  </si>
  <si>
    <t>A.3.54 Leasing</t>
  </si>
  <si>
    <t>A.3.3 Bürobedarf</t>
  </si>
  <si>
    <t>A.3.15 Öffentlichkeitsarbeit</t>
  </si>
  <si>
    <t>A.3.5 Reisekosten gemäß
Bundesreisekostengesetz</t>
  </si>
  <si>
    <t>A.3.48 Honorare</t>
  </si>
  <si>
    <t xml:space="preserve">A.6.15 Lohnausfallkosten </t>
  </si>
  <si>
    <t>E.4.1 Eigenmittel</t>
  </si>
  <si>
    <t>E.5.1 Drittmittel</t>
  </si>
  <si>
    <t>in €</t>
  </si>
  <si>
    <t>Erläuterungen gsub mbH</t>
  </si>
  <si>
    <t>SUMME</t>
  </si>
  <si>
    <t>s.o.</t>
  </si>
  <si>
    <t xml:space="preserve">Gehälter sind nur bis EG 15 abrechenbar, vgl. WBV-RL iVm mit Förderleitfaden. </t>
  </si>
  <si>
    <t>Antragsteller*in</t>
  </si>
  <si>
    <t>ggf. Weiterleitungspartner*in</t>
  </si>
  <si>
    <t>Bitte achten Sie darauf, dass die Stelle Administration, sofern angegeben, keine Buchhaltung für das Projekt macht.</t>
  </si>
  <si>
    <t xml:space="preserve">Ausgaben für IT-Anschaffungen geben Sie bitte unter der Pos. "Sonstige Sachausgaben" an. </t>
  </si>
  <si>
    <t xml:space="preserve">Bitte achten Sie darauf, die Stelle Administration, sofern angegeben, und diese Position voneinander abgrenzen, damit Sie die Aufgaben nicht doppelt abrechnen.  </t>
  </si>
  <si>
    <t>Ausgabe-Position</t>
  </si>
  <si>
    <t>Umlageschlüssel/
Berechnungs-schlüssel</t>
  </si>
  <si>
    <t>Zuordnung bezogen auf Abschlüsse und Funktion (nur beispielhaft)</t>
  </si>
  <si>
    <t>PK gesamt</t>
  </si>
  <si>
    <t xml:space="preserve">PK mtl. </t>
  </si>
  <si>
    <t>Stundensatz</t>
  </si>
  <si>
    <t>EG 2</t>
  </si>
  <si>
    <t>3-jährige Ausbildung</t>
  </si>
  <si>
    <t>Bachelor/Hochschulstudium</t>
  </si>
  <si>
    <t>Gruppe E 13 - E 15*</t>
  </si>
  <si>
    <t>Hochuldstudium/Leitung</t>
  </si>
  <si>
    <t xml:space="preserve">*EG15Ü herausgerechnet, analoge Anwendung WBV-RL iVm Förderleitfaden, max. EG15 förderfähig.  </t>
  </si>
  <si>
    <t>Monate/Jahr</t>
  </si>
  <si>
    <t>Stunden/Monat</t>
  </si>
  <si>
    <t>E8</t>
  </si>
  <si>
    <t>E9a</t>
  </si>
  <si>
    <t>E 9b</t>
  </si>
  <si>
    <t>E 09c</t>
  </si>
  <si>
    <t xml:space="preserve">lt. Förderleitfaden nicht förderfähig, daher wurde bei 1. RL begrenzt. Allerdings keine Beschränkung in WBV-RL. </t>
  </si>
  <si>
    <t>=</t>
  </si>
  <si>
    <t xml:space="preserve">1. Geschäftsleitung
ggf. und/oder Bereichleitung </t>
  </si>
  <si>
    <t>3. Controlling/
Fördermittelmanagement</t>
  </si>
  <si>
    <t>4. IT-Support</t>
  </si>
  <si>
    <t>5. Personalabteilung/
Gehaltsberechnung</t>
  </si>
  <si>
    <r>
      <t xml:space="preserve">Ausgaben geben Sie bitte </t>
    </r>
    <r>
      <rPr>
        <b/>
        <sz val="12"/>
        <color theme="1"/>
        <rFont val="Arial"/>
        <family val="2"/>
      </rPr>
      <t>vorrangig</t>
    </r>
    <r>
      <rPr>
        <sz val="12"/>
        <color theme="1"/>
        <rFont val="Arial"/>
        <family val="2"/>
      </rPr>
      <t xml:space="preserve"> in der entsprechenden Ausgabenposition an, vgl. WBV-Richtlinie, Ziffer 5.2 iVm Förderleitfaden, S. 14 iVm Förderung auf Ausgabenbasis. Mieten sind z.B. grds nur.in der Position Miete A.2 anzugeben. 
In Ihren indirekten Sach- und Personalausgaben dürfen demnach nur Ausgaben enthalten sein, deren Buchung auf die entsprechenden direkten Ausgabe-Positionen gemäß Förderrichtlinie nicht möglich wäre. Diese geben Sie bitte in der Position "sonstige Sachausgaben" an. 
1. Bitte erläutern Sie unten den</t>
    </r>
    <r>
      <rPr>
        <b/>
        <sz val="12"/>
        <color theme="1"/>
        <rFont val="Arial"/>
        <family val="2"/>
      </rPr>
      <t xml:space="preserve"> Umlageschlüssel zu den indirekten Sach- und Personalausgaben</t>
    </r>
    <r>
      <rPr>
        <sz val="12"/>
        <color theme="1"/>
        <rFont val="Arial"/>
        <family val="2"/>
      </rPr>
      <t>. Dieser muss überprüfbar, nachvollziehbar und transparent sein, vgl. Förderleitfaden, S. 14.
2. Bitte geben Sie Ihre</t>
    </r>
    <r>
      <rPr>
        <b/>
        <sz val="12"/>
        <color theme="1"/>
        <rFont val="Arial"/>
        <family val="2"/>
      </rPr>
      <t xml:space="preserve"> indirekten Sach- und Personalausgaben im Einzelnen</t>
    </r>
    <r>
      <rPr>
        <sz val="12"/>
        <color theme="1"/>
        <rFont val="Arial"/>
        <family val="2"/>
      </rPr>
      <t xml:space="preserve"> für die gesamte Projektlaufzeit ein, siehe Vorlage, S. 2.  
Die Positionen dürfen </t>
    </r>
    <r>
      <rPr>
        <b/>
        <sz val="12"/>
        <color theme="1"/>
        <rFont val="Arial"/>
        <family val="2"/>
      </rPr>
      <t>nur förderfähige Ausgaben</t>
    </r>
    <r>
      <rPr>
        <sz val="12"/>
        <color theme="1"/>
        <rFont val="Arial"/>
        <family val="2"/>
      </rPr>
      <t xml:space="preserve"> enthalten, die auch tatsächlich angefallen sind, vgl. WBV-Richtlinie, Ziffer 5.2., z.B. keine AfA. 
Prüfung der indirekten Sach- und Personalausgaben </t>
    </r>
    <r>
      <rPr>
        <strike/>
        <sz val="12"/>
        <color theme="1"/>
        <rFont val="Arial"/>
        <family val="2"/>
      </rPr>
      <t>GK</t>
    </r>
    <r>
      <rPr>
        <sz val="12"/>
        <color theme="1"/>
        <rFont val="Arial"/>
        <family val="2"/>
      </rPr>
      <t xml:space="preserve">: Die gsub mbH prüft grds. nur die Ausgaben der Erstzuwendungsempägner*innen im Zwischen- und Verwendungsnachweis. Fallen die indirekten Sach- und Personalausgaben in die Stichprobe, reichen Sie bitte eine detaillierte Aufstellung zu den bewilligten Ausgaben-Positionen gemäß der Vorlage ein. Die gsub-Prüfer*innen prüfen einzelne Positionen der indirekten Sach- und Personalausgaben anhand Ihrer eingereichten Ausgaben gesamt für die Position und den entsprechenden Anteil für das Projekt. Es müssen sämtliche zahlungsbegründenen Unterlagen zu jeder Ausgaben-Position (sämtliche Rechnungen sowie ergänzende Unterlagen) zu Prüfzwecken vorgehalten und auf Anforderung vorgelegt werden. 
</t>
    </r>
  </si>
  <si>
    <t>2. Buchhaltung/
Jahresabschluss</t>
  </si>
  <si>
    <t>E6</t>
  </si>
  <si>
    <t>E7</t>
  </si>
  <si>
    <t>6. Weitere Positionen nur in begründeten Ausnahmefällen</t>
  </si>
  <si>
    <t>Kosten- und Finanzierungsplan vom Antragsteller/Zuwendungsempfänger</t>
  </si>
  <si>
    <t xml:space="preserve">Antragsteller/Zuwendungsempfänger </t>
  </si>
  <si>
    <t xml:space="preserve">WBV-Doknr. </t>
  </si>
  <si>
    <t xml:space="preserve">Änderung </t>
  </si>
  <si>
    <t xml:space="preserve">Differenz </t>
  </si>
  <si>
    <t>A.1 Personalausgaben gesamt</t>
  </si>
  <si>
    <t>A.2.1 Mieten</t>
  </si>
  <si>
    <t>A.2.2 Mietnebenkosten</t>
  </si>
  <si>
    <t>A.2.3 Mietausgaben, die nicht in qm dargestellt werden können</t>
  </si>
  <si>
    <t>A.2 Mieten gesamt</t>
  </si>
  <si>
    <t>A.3.53 Sonst. Sachausgaben</t>
  </si>
  <si>
    <t>A.3 Sachausgaben gesamt</t>
  </si>
  <si>
    <t>A.6 Lohnausfallkosten gesamt</t>
  </si>
  <si>
    <t>A.9 Weiterleitung gesamt</t>
  </si>
  <si>
    <t>E.2.16 Lohnausfallkosten</t>
  </si>
  <si>
    <t>E.3 Einnahmen Fördermittel</t>
  </si>
  <si>
    <t>Stellenplan vom Hauptantragsteller/Zuwendungsempfänger</t>
  </si>
  <si>
    <t>Besserstellungsverbot (ja/nein)</t>
  </si>
  <si>
    <t>A.1 Personalausgaben</t>
  </si>
  <si>
    <t xml:space="preserve">Lfd. Nr. </t>
  </si>
  <si>
    <r>
      <t xml:space="preserve">Belegart / Position
</t>
    </r>
    <r>
      <rPr>
        <sz val="12"/>
        <color theme="1"/>
        <rFont val="Calibri"/>
        <family val="2"/>
      </rPr>
      <t>(siehe ab Zeile 16)</t>
    </r>
  </si>
  <si>
    <t>Vorname, Name</t>
  </si>
  <si>
    <t xml:space="preserve">Eingruppierung </t>
  </si>
  <si>
    <t xml:space="preserve">Beschäftigung im Projekt von </t>
  </si>
  <si>
    <t>Beschäftigung im Projekt bis</t>
  </si>
  <si>
    <t xml:space="preserve"> Beschäftigung im Projekt (Monate)</t>
  </si>
  <si>
    <t xml:space="preserve">AG-Brutto bei Vollzeit (Monat) </t>
  </si>
  <si>
    <t>AG-Brutto gesamt (Monat)</t>
  </si>
  <si>
    <t xml:space="preserve"> Ausgaben gesamt</t>
  </si>
  <si>
    <t xml:space="preserve">Differenz pro Monat (N-K)
</t>
  </si>
  <si>
    <t xml:space="preserve">Stellenbeschr. inkl. Angaben EG + Quali
liegt vor 
(ja/nein) </t>
  </si>
  <si>
    <t>Stellenplan vom Weiterleitungspartner</t>
  </si>
  <si>
    <r>
      <t>Indirekte Sach - und Personalausgaben</t>
    </r>
    <r>
      <rPr>
        <b/>
        <strike/>
        <sz val="12"/>
        <rFont val="Arial"/>
        <family val="2"/>
      </rPr>
      <t xml:space="preserve"> </t>
    </r>
    <r>
      <rPr>
        <b/>
        <sz val="12"/>
        <rFont val="Arial"/>
        <family val="2"/>
      </rPr>
      <t>- Vorlage Antragsprüfung</t>
    </r>
  </si>
  <si>
    <t>WBV-Dok.Nr.</t>
  </si>
  <si>
    <t>E.1 Einnahmen mit Geldfluss</t>
  </si>
  <si>
    <t>E.2 Einnahmen ohne Geldfluss</t>
  </si>
  <si>
    <t xml:space="preserve">E.3.3 Bundesmittel </t>
  </si>
  <si>
    <t xml:space="preserve">E.5 Drittmittel </t>
  </si>
  <si>
    <t>Ausgaben gesamt Antragsteller</t>
  </si>
  <si>
    <t>Anteil Overhead an Ausgaben gesamt Antragsteller</t>
  </si>
  <si>
    <t xml:space="preserve">nur förderfähige Ausgaben gem. WBV.Richtlinie, z.B. keine AfA </t>
  </si>
  <si>
    <t>Förderquote gesamt</t>
  </si>
  <si>
    <t>Vorsteuerabzug (ja/nein)</t>
  </si>
  <si>
    <t>Bitte hier eintragen:</t>
  </si>
  <si>
    <r>
      <t xml:space="preserve">1. Erläutern Sie bitte hier, </t>
    </r>
    <r>
      <rPr>
        <b/>
        <sz val="14"/>
        <color rgb="FFFF0000"/>
        <rFont val="Arial"/>
        <family val="2"/>
      </rPr>
      <t>wie</t>
    </r>
    <r>
      <rPr>
        <b/>
        <sz val="12"/>
        <color theme="1"/>
        <rFont val="Arial"/>
        <family val="2"/>
      </rPr>
      <t xml:space="preserve"> Sie Ihre Overheadkosten </t>
    </r>
    <r>
      <rPr>
        <b/>
        <sz val="14"/>
        <color rgb="FFFF0000"/>
        <rFont val="Arial"/>
        <family val="2"/>
      </rPr>
      <t>konkret</t>
    </r>
    <r>
      <rPr>
        <b/>
        <sz val="12"/>
        <color rgb="FFFF0000"/>
        <rFont val="Arial"/>
        <family val="2"/>
      </rPr>
      <t xml:space="preserve"> </t>
    </r>
    <r>
      <rPr>
        <b/>
        <sz val="12"/>
        <color theme="1"/>
        <rFont val="Arial"/>
        <family val="2"/>
      </rPr>
      <t>umlegen (anhand von Vollzeitäquivalente, Umsatz etc.?)</t>
    </r>
  </si>
  <si>
    <t xml:space="preserve">Anteil im Projekt
</t>
  </si>
  <si>
    <r>
      <t xml:space="preserve">2.  Indirekte Sach- und Personalausgaben </t>
    </r>
    <r>
      <rPr>
        <b/>
        <sz val="12"/>
        <color rgb="FFFF0000"/>
        <rFont val="Arial"/>
        <family val="2"/>
      </rPr>
      <t xml:space="preserve">gesamte Projektlaufzeit  </t>
    </r>
  </si>
  <si>
    <t>Gesamtaufwand Antragsteller</t>
  </si>
  <si>
    <t xml:space="preserve">A.2.3 Mietausgaben, nicht in qm </t>
  </si>
  <si>
    <t xml:space="preserve">A.9.1 Weiterleitung Bundesmittel </t>
  </si>
  <si>
    <t>A.9.2 Ausgaben 
Eigenmittel der Partner*innen</t>
  </si>
  <si>
    <t>A.2.3 Mietausgaben, nicht qm</t>
  </si>
  <si>
    <t xml:space="preserve">A.3.5 Reisekosten </t>
  </si>
  <si>
    <t>A.3.5 Reisekosten</t>
  </si>
  <si>
    <t>Bitte auch Jahresscheiben eintragen. Klicken Sie dafür über der Excel auf + !</t>
  </si>
  <si>
    <t xml:space="preserve">Zum Ausblenden klicken Sie auf -. </t>
  </si>
  <si>
    <t>Jahresscheiben</t>
  </si>
  <si>
    <t>Zuwendungsbescheid</t>
  </si>
  <si>
    <t>ÄA2</t>
  </si>
  <si>
    <t>ÄA3</t>
  </si>
  <si>
    <t>Differenz in %</t>
  </si>
  <si>
    <t xml:space="preserve">Änderung
(neue Ausgabe) </t>
  </si>
  <si>
    <t xml:space="preserve">A.1.31 Sonstiges </t>
  </si>
  <si>
    <t xml:space="preserve">A.1 29 Wissenschaftliche Hilfskraft </t>
  </si>
  <si>
    <t xml:space="preserve">Anmerkungen Träger 
</t>
  </si>
  <si>
    <t>ÄA</t>
  </si>
  <si>
    <t>Bitte in diese Zeile nichts eintragen</t>
  </si>
  <si>
    <t xml:space="preserve">Bemerkungen gsub </t>
  </si>
  <si>
    <t>Differenz Zeilen 9-8</t>
  </si>
  <si>
    <t>Differenz Zeilen 11-9</t>
  </si>
  <si>
    <t>Differenz Zeilen 13-11</t>
  </si>
  <si>
    <t>Bitte in diese Zeile hier eintragen</t>
  </si>
  <si>
    <r>
      <t>Sonderleistungen</t>
    </r>
    <r>
      <rPr>
        <b/>
        <sz val="12"/>
        <color rgb="FFFF0000"/>
        <rFont val="Calibri"/>
        <family val="2"/>
      </rPr>
      <t xml:space="preserve"> im Projekt</t>
    </r>
    <r>
      <rPr>
        <b/>
        <sz val="12"/>
        <rFont val="Calibri"/>
        <family val="2"/>
      </rPr>
      <t xml:space="preserve"> (komplette Laufzeit!)</t>
    </r>
  </si>
  <si>
    <t xml:space="preserve">Art Qualifikation, 
z.B. Master BWL
</t>
  </si>
  <si>
    <t>Arbeitszeit/Woche (Std.) bezogen auf Vollzeitstelle</t>
  </si>
  <si>
    <t>Arbeitszeit im Projekt bezogen auf Vollzeitstelle 
(in %)</t>
  </si>
  <si>
    <t>Steuerpflichtichges Brutto Arbeitnehmer
Nr. 1.2.1</t>
  </si>
  <si>
    <t>Arbeitgeberanteil Sozial- und Zusatz- versicherungc
Nr. 1.2.2</t>
  </si>
  <si>
    <t>Bund
Nachgeordneter  Bereich</t>
  </si>
  <si>
    <t>sonstige Personalneben- kosten (Arbeitnehmer)
Nr. 1.2.3</t>
  </si>
  <si>
    <r>
      <t>Kostenberechnungen / Wirtschaftlichkeitsuntersuchungen vom 29.07.2022</t>
    </r>
    <r>
      <rPr>
        <b/>
        <sz val="11"/>
        <color rgb="FFFF0000"/>
        <rFont val="Arial"/>
        <family val="2"/>
      </rPr>
      <t xml:space="preserve"> </t>
    </r>
  </si>
  <si>
    <t>Das BMF legt 132 Stunden zugrunde, siehe oben Link, S.3.</t>
  </si>
  <si>
    <t>https://www.bundesfinanzministerium.de/Content/DE/Standardartikel/Themen/Oeffentliche_Finanzen/Bundeshaushalt/personalkostensaetze-2021-anl.pdf?__blob=publicationFile&amp;v=5</t>
  </si>
  <si>
    <t>Antrag/Bescheid</t>
  </si>
  <si>
    <t>Förderquote</t>
  </si>
  <si>
    <t xml:space="preserve">Kostenberechnungen / Wirtschaftlichkeitsuntersuchungen vom 28. Mai 2021 </t>
  </si>
  <si>
    <t>https://www.bundesfinanzministerium.de/Content/DE/Standardartikel/Themen/Oeffentliche_Finanzen/Bundeshaushalt/personalkostensaetze-2020-anl.pdf?__blob=publicationFile&amp;v=2</t>
  </si>
  <si>
    <r>
      <rPr>
        <sz val="11"/>
        <rFont val="Arial"/>
        <family val="2"/>
      </rPr>
      <t>Bund
Nachgeordneter  Bereich</t>
    </r>
  </si>
  <si>
    <t>Steuerpflichtichges Brutto Arbeitnehmer</t>
  </si>
  <si>
    <t>Arbeitgeberanteil Sozial- und Zusatz- versicherung</t>
  </si>
  <si>
    <t>sonstige Personalneben- kosten (Arbeitnehmer)</t>
  </si>
  <si>
    <t>Das BMF legt 129 Stunden zugrunde, siehe oben Link, S.3.</t>
  </si>
  <si>
    <t>Erstzuwendungsempänger</t>
  </si>
  <si>
    <t>Anmerkungen WP</t>
  </si>
  <si>
    <t>Weiterleitungspartner (WP)</t>
  </si>
  <si>
    <t>Antragst./Erstzuwendungsempf.</t>
  </si>
  <si>
    <t xml:space="preserve">Personalkosten mtl. nach PK-BMF, die für das aktuelle Jahr gelten </t>
  </si>
  <si>
    <r>
      <t>Anmerkungen gsub</t>
    </r>
    <r>
      <rPr>
        <sz val="12"/>
        <color theme="1"/>
        <rFont val="Calibri"/>
        <family val="2"/>
      </rPr>
      <t xml:space="preserve"> 
</t>
    </r>
    <r>
      <rPr>
        <sz val="12"/>
        <color rgb="FFFF0000"/>
        <rFont val="Calibri"/>
        <family val="2"/>
      </rPr>
      <t>beachten Sie bitte die Notizen!</t>
    </r>
    <r>
      <rPr>
        <sz val="12"/>
        <color theme="1"/>
        <rFont val="Calibri"/>
        <family val="2"/>
      </rPr>
      <t xml:space="preserve">
</t>
    </r>
  </si>
  <si>
    <t>Achtung: Stundensatz ist niedriger im Vergleich zu 2021, da höhere Stunden/Monat (B34)!</t>
  </si>
  <si>
    <t>Ausgaben gesamt Antragst./ErstZE</t>
  </si>
  <si>
    <t>Anteil Fördermittel Antragst./ErstZE</t>
  </si>
  <si>
    <t xml:space="preserve">Förderquote Antragsteller/ZE </t>
  </si>
  <si>
    <t>letzter Bescheid</t>
  </si>
  <si>
    <t>Kosten- und Finanzierungsplan Erstzuwendungsempfänger</t>
  </si>
  <si>
    <t>Bitte vollständig nur für den Erstzwendungsempfänger chronologisch ausfüllen!</t>
  </si>
  <si>
    <t>EG 13, 14</t>
  </si>
  <si>
    <t>EG 13</t>
  </si>
  <si>
    <t>EG 9-11</t>
  </si>
  <si>
    <t>Saldi müssen 0 sein!</t>
  </si>
  <si>
    <t>Siehe Reiter Jahresscheiben gesamt!</t>
  </si>
  <si>
    <t>Änderungsantrag
(alle Ausgaben eintragen)</t>
  </si>
  <si>
    <t>nein</t>
  </si>
  <si>
    <t>Stammdaten/Vorhaben/finanztechnische Dokumente</t>
  </si>
  <si>
    <t>Auflage Personal</t>
  </si>
  <si>
    <t>Anlage Antrag</t>
  </si>
  <si>
    <t>Bemerkungen gsub</t>
  </si>
  <si>
    <t>Eklärung Zusätzlichkeit lt. Vordruck in der Prodaba  
(Speicherort/nein)</t>
  </si>
  <si>
    <t>Stellenbeschreibung in der Prodaba
 (Speicherort/nein)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</si>
</sst>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 &quot;€&quot;"/>
  </numFmts>
  <fonts count="5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sz val="11"/>
      <color rgb="FFFF0000"/>
      <name val="Calibri"/>
      <family val="2"/>
    </font>
    <font>
      <b/>
      <sz val="11"/>
      <color rgb="FFFF0000"/>
      <name val="Calibri"/>
      <family val="2"/>
    </font>
    <font>
      <b/>
      <sz val="11"/>
      <name val="Calibri"/>
      <family val="2"/>
    </font>
    <font>
      <sz val="10"/>
      <color rgb="FF000000"/>
      <name val="Times New Roman"/>
      <family val="1"/>
    </font>
    <font>
      <b/>
      <sz val="11"/>
      <name val="Arial"/>
      <family val="2"/>
    </font>
    <font>
      <sz val="11"/>
      <color rgb="FF000000"/>
      <name val="Arial"/>
      <family val="2"/>
    </font>
    <font>
      <sz val="11"/>
      <name val="Arial"/>
      <family val="2"/>
    </font>
    <font>
      <sz val="10"/>
      <color rgb="FF000000"/>
      <name val="Arial"/>
      <family val="2"/>
    </font>
    <font>
      <sz val="10"/>
      <name val="Arial"/>
      <family val="2"/>
    </font>
    <font>
      <b/>
      <sz val="11"/>
      <color rgb="FF000000"/>
      <name val="Arial"/>
      <family val="2"/>
    </font>
    <font>
      <sz val="11"/>
      <name val="Calibri"/>
      <family val="2"/>
    </font>
    <font>
      <sz val="8"/>
      <name val="Calibri"/>
      <family val="2"/>
    </font>
    <font>
      <sz val="9"/>
      <color indexed="81"/>
      <name val="Segoe UI"/>
      <family val="2"/>
    </font>
    <font>
      <sz val="11"/>
      <color theme="1"/>
      <name val="Arial"/>
      <family val="2"/>
    </font>
    <font>
      <b/>
      <sz val="11"/>
      <color theme="1"/>
      <name val="Arial"/>
      <family val="2"/>
    </font>
    <font>
      <u/>
      <sz val="11"/>
      <color theme="10"/>
      <name val="Arial"/>
      <family val="2"/>
    </font>
    <font>
      <sz val="7.5"/>
      <color theme="1"/>
      <name val="Arial"/>
      <family val="2"/>
    </font>
    <font>
      <b/>
      <sz val="9"/>
      <color indexed="81"/>
      <name val="Segoe UI"/>
      <family val="2"/>
    </font>
    <font>
      <b/>
      <sz val="14"/>
      <color rgb="FF000000"/>
      <name val="Calibri"/>
      <family val="2"/>
    </font>
    <font>
      <b/>
      <sz val="16"/>
      <color rgb="FF000000"/>
      <name val="Calibri"/>
      <family val="2"/>
    </font>
    <font>
      <sz val="11"/>
      <color rgb="FF000000"/>
      <name val="Calibri"/>
      <family val="2"/>
      <scheme val="minor"/>
    </font>
    <font>
      <u/>
      <sz val="11"/>
      <color theme="10"/>
      <name val="Calibri"/>
      <family val="2"/>
    </font>
    <font>
      <b/>
      <sz val="12"/>
      <color rgb="FF000000"/>
      <name val="Calibri"/>
      <family val="2"/>
    </font>
    <font>
      <u/>
      <sz val="11"/>
      <color rgb="FF0563C1"/>
      <name val="Calibri"/>
      <family val="2"/>
    </font>
    <font>
      <b/>
      <sz val="12"/>
      <name val="Calibri"/>
      <family val="2"/>
    </font>
    <font>
      <b/>
      <sz val="12"/>
      <color rgb="FFFF0000"/>
      <name val="Calibri"/>
      <family val="2"/>
    </font>
    <font>
      <b/>
      <sz val="12"/>
      <name val="Arial"/>
      <family val="2"/>
    </font>
    <font>
      <sz val="11"/>
      <color rgb="FFFF0000"/>
      <name val="Arial"/>
      <family val="2"/>
    </font>
    <font>
      <b/>
      <sz val="12"/>
      <color theme="1"/>
      <name val="Arial"/>
      <family val="2"/>
    </font>
    <font>
      <sz val="12"/>
      <color theme="1"/>
      <name val="Arial"/>
      <family val="2"/>
    </font>
    <font>
      <b/>
      <sz val="12"/>
      <color rgb="FF000000"/>
      <name val="Arial"/>
      <family val="2"/>
    </font>
    <font>
      <strike/>
      <sz val="12"/>
      <color theme="1"/>
      <name val="Arial"/>
      <family val="2"/>
    </font>
    <font>
      <u/>
      <sz val="11"/>
      <color theme="10"/>
      <name val="Calibri"/>
      <family val="2"/>
      <scheme val="minor"/>
    </font>
    <font>
      <b/>
      <strike/>
      <sz val="12"/>
      <name val="Arial"/>
      <family val="2"/>
    </font>
    <font>
      <sz val="11"/>
      <color theme="1"/>
      <name val="Calibri"/>
      <family val="2"/>
    </font>
    <font>
      <b/>
      <sz val="14"/>
      <color theme="1"/>
      <name val="Calibri"/>
      <family val="2"/>
    </font>
    <font>
      <b/>
      <sz val="11"/>
      <color theme="1"/>
      <name val="Calibri"/>
      <family val="2"/>
    </font>
    <font>
      <b/>
      <sz val="12"/>
      <color theme="1"/>
      <name val="Calibri"/>
      <family val="2"/>
    </font>
    <font>
      <sz val="12"/>
      <color theme="1"/>
      <name val="Calibri"/>
      <family val="2"/>
    </font>
    <font>
      <i/>
      <sz val="11"/>
      <color theme="1"/>
      <name val="Calibri"/>
      <family val="2"/>
    </font>
    <font>
      <i/>
      <sz val="11"/>
      <color rgb="FFFF0000"/>
      <name val="Calibri"/>
      <family val="2"/>
    </font>
    <font>
      <b/>
      <sz val="12"/>
      <color rgb="FFFF0000"/>
      <name val="Arial"/>
      <family val="2"/>
    </font>
    <font>
      <b/>
      <sz val="14"/>
      <color rgb="FFFF0000"/>
      <name val="Arial"/>
      <family val="2"/>
    </font>
    <font>
      <b/>
      <i/>
      <sz val="16"/>
      <color rgb="FFFF0000"/>
      <name val="Arial"/>
      <family val="2"/>
    </font>
    <font>
      <b/>
      <sz val="14"/>
      <color rgb="FFFF0000"/>
      <name val="Calibri"/>
      <family val="2"/>
    </font>
    <font>
      <b/>
      <sz val="11"/>
      <color rgb="FFFF0000"/>
      <name val="Arial"/>
      <family val="2"/>
    </font>
    <font>
      <sz val="12"/>
      <color rgb="FFFF0000"/>
      <name val="Calibri"/>
      <family val="2"/>
    </font>
    <font>
      <sz val="9"/>
      <color indexed="81"/>
      <name val="Segoe UI"/>
      <charset val="1"/>
    </font>
    <font>
      <b/>
      <sz val="9"/>
      <color indexed="81"/>
      <name val="Segoe UI"/>
      <charset val="1"/>
    </font>
  </fonts>
  <fills count="17">
    <fill>
      <patternFill patternType="none"/>
    </fill>
    <fill>
      <patternFill patternType="gray125"/>
    </fill>
    <fill>
      <patternFill patternType="solid">
        <fgColor rgb="FFFFC000"/>
        <bgColor rgb="FFFFC000"/>
      </patternFill>
    </fill>
    <fill>
      <patternFill patternType="solid">
        <fgColor rgb="FFDBDBDB"/>
        <bgColor rgb="FFDBDBDB"/>
      </patternFill>
    </fill>
    <fill>
      <patternFill patternType="solid">
        <fgColor rgb="FFD0CECE"/>
        <bgColor rgb="FFD0CECE"/>
      </patternFill>
    </fill>
    <fill>
      <patternFill patternType="solid">
        <fgColor rgb="FFFFC000"/>
        <bgColor indexed="64"/>
      </patternFill>
    </fill>
    <fill>
      <patternFill patternType="solid">
        <fgColor rgb="FFDADADA"/>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FFC000"/>
      </patternFill>
    </fill>
    <fill>
      <patternFill patternType="solid">
        <fgColor rgb="FFD0D0F0"/>
        <bgColor indexed="64"/>
      </patternFill>
    </fill>
    <fill>
      <patternFill patternType="solid">
        <fgColor theme="2"/>
        <bgColor indexed="64"/>
      </patternFill>
    </fill>
    <fill>
      <patternFill patternType="solid">
        <fgColor theme="0"/>
        <bgColor rgb="FFFFC000"/>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EFEAC"/>
        <bgColor indexed="64"/>
      </patternFill>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9">
    <xf numFmtId="0" fontId="0" fillId="0" borderId="0"/>
    <xf numFmtId="9" fontId="6" fillId="0" borderId="0" applyFont="0" applyFill="0" applyBorder="0" applyAlignment="0" applyProtection="0"/>
    <xf numFmtId="0" fontId="11" fillId="0" borderId="0"/>
    <xf numFmtId="0" fontId="21" fillId="0" borderId="0"/>
    <xf numFmtId="0" fontId="23" fillId="0" borderId="0" applyNumberFormat="0" applyFill="0" applyBorder="0" applyAlignment="0" applyProtection="0"/>
    <xf numFmtId="43" fontId="21" fillId="0" borderId="0" applyFont="0" applyFill="0" applyBorder="0" applyAlignment="0" applyProtection="0"/>
    <xf numFmtId="0" fontId="28" fillId="0" borderId="0"/>
    <xf numFmtId="0" fontId="28" fillId="0" borderId="0"/>
    <xf numFmtId="0" fontId="29" fillId="0" borderId="0" applyNumberFormat="0" applyFill="0" applyBorder="0" applyAlignment="0" applyProtection="0"/>
    <xf numFmtId="0" fontId="5" fillId="0" borderId="0"/>
    <xf numFmtId="44" fontId="5" fillId="0" borderId="0" applyFont="0" applyFill="0" applyBorder="0" applyAlignment="0" applyProtection="0"/>
    <xf numFmtId="0" fontId="31" fillId="0" borderId="0" applyNumberFormat="0" applyFill="0" applyBorder="0" applyAlignment="0" applyProtection="0"/>
    <xf numFmtId="0" fontId="4" fillId="0" borderId="0"/>
    <xf numFmtId="44" fontId="4" fillId="0" borderId="0" applyFont="0" applyFill="0" applyBorder="0" applyAlignment="0" applyProtection="0"/>
    <xf numFmtId="0" fontId="3" fillId="0" borderId="0"/>
    <xf numFmtId="0" fontId="40" fillId="0" borderId="0" applyNumberFormat="0" applyFill="0" applyBorder="0" applyAlignment="0" applyProtection="0"/>
    <xf numFmtId="0" fontId="2" fillId="0" borderId="0"/>
    <xf numFmtId="0" fontId="2" fillId="0" borderId="0"/>
    <xf numFmtId="0" fontId="1" fillId="0" borderId="0"/>
  </cellStyleXfs>
  <cellXfs count="369">
    <xf numFmtId="0" fontId="0" fillId="0" borderId="0" xfId="0"/>
    <xf numFmtId="0" fontId="7" fillId="0" borderId="0" xfId="0" applyFont="1" applyAlignment="1">
      <alignment wrapText="1"/>
    </xf>
    <xf numFmtId="0" fontId="7" fillId="0" borderId="0" xfId="0" applyFont="1"/>
    <xf numFmtId="0" fontId="0" fillId="0" borderId="0" xfId="0" applyAlignment="1">
      <alignment wrapText="1"/>
    </xf>
    <xf numFmtId="0" fontId="8" fillId="0" borderId="0" xfId="0" applyFont="1"/>
    <xf numFmtId="0" fontId="7" fillId="5" borderId="0" xfId="0" applyFont="1" applyFill="1" applyAlignment="1">
      <alignment horizontal="center" vertical="center"/>
    </xf>
    <xf numFmtId="0" fontId="0" fillId="0" borderId="0" xfId="0" applyAlignment="1">
      <alignment vertical="center"/>
    </xf>
    <xf numFmtId="0" fontId="9" fillId="2" borderId="0" xfId="0" applyFont="1" applyFill="1" applyAlignment="1">
      <alignment horizontal="center" vertical="center" wrapText="1"/>
    </xf>
    <xf numFmtId="0" fontId="11" fillId="0" borderId="0" xfId="2" applyAlignment="1">
      <alignment horizontal="left" vertical="top"/>
    </xf>
    <xf numFmtId="0" fontId="12" fillId="0" borderId="0" xfId="2" applyFont="1" applyAlignment="1">
      <alignment horizontal="left" vertical="top"/>
    </xf>
    <xf numFmtId="0" fontId="13" fillId="0" borderId="0" xfId="2" applyFont="1" applyAlignment="1">
      <alignment horizontal="left" vertical="top"/>
    </xf>
    <xf numFmtId="0" fontId="13" fillId="0" borderId="10" xfId="2" applyFont="1" applyBorder="1" applyAlignment="1">
      <alignment horizontal="left" vertical="top" wrapText="1"/>
    </xf>
    <xf numFmtId="0" fontId="14" fillId="0" borderId="7" xfId="2" applyFont="1" applyBorder="1" applyAlignment="1">
      <alignment horizontal="center" vertical="top" wrapText="1"/>
    </xf>
    <xf numFmtId="164" fontId="13" fillId="0" borderId="0" xfId="2" applyNumberFormat="1" applyFont="1" applyAlignment="1">
      <alignment horizontal="left" vertical="top"/>
    </xf>
    <xf numFmtId="164" fontId="14" fillId="0" borderId="7" xfId="2" applyNumberFormat="1" applyFont="1" applyBorder="1" applyAlignment="1">
      <alignment horizontal="left" vertical="top" wrapText="1"/>
    </xf>
    <xf numFmtId="164" fontId="12" fillId="0" borderId="7" xfId="2" applyNumberFormat="1" applyFont="1" applyBorder="1" applyAlignment="1">
      <alignment horizontal="left" vertical="top" wrapText="1"/>
    </xf>
    <xf numFmtId="0" fontId="14" fillId="0" borderId="0" xfId="2" applyFont="1" applyAlignment="1">
      <alignment horizontal="left" vertical="top"/>
    </xf>
    <xf numFmtId="0" fontId="15" fillId="0" borderId="0" xfId="2" applyFont="1" applyAlignment="1">
      <alignment horizontal="left" vertical="top"/>
    </xf>
    <xf numFmtId="14" fontId="0" fillId="0" borderId="0" xfId="0" applyNumberFormat="1"/>
    <xf numFmtId="0" fontId="0" fillId="0" borderId="0" xfId="0" applyAlignment="1">
      <alignment vertical="center" wrapText="1"/>
    </xf>
    <xf numFmtId="0" fontId="18" fillId="0" borderId="0" xfId="0" applyFont="1" applyAlignment="1">
      <alignment vertical="center" wrapText="1"/>
    </xf>
    <xf numFmtId="9" fontId="0" fillId="0" borderId="0" xfId="0" applyNumberFormat="1"/>
    <xf numFmtId="0" fontId="7" fillId="9" borderId="0" xfId="0" applyFont="1" applyFill="1" applyAlignment="1">
      <alignment horizontal="center" vertical="center"/>
    </xf>
    <xf numFmtId="4" fontId="0" fillId="0" borderId="0" xfId="0" applyNumberFormat="1"/>
    <xf numFmtId="0" fontId="7" fillId="8" borderId="0" xfId="0" applyFont="1" applyFill="1"/>
    <xf numFmtId="0" fontId="18" fillId="0" borderId="0" xfId="0" applyFont="1"/>
    <xf numFmtId="2" fontId="7" fillId="9" borderId="0" xfId="0" applyNumberFormat="1" applyFont="1" applyFill="1" applyAlignment="1">
      <alignment horizontal="center" vertical="center" wrapText="1"/>
    </xf>
    <xf numFmtId="4" fontId="0" fillId="7" borderId="0" xfId="0" applyNumberFormat="1" applyFill="1"/>
    <xf numFmtId="9" fontId="6" fillId="0" borderId="0" xfId="1" applyFont="1" applyBorder="1"/>
    <xf numFmtId="0" fontId="0" fillId="0" borderId="5" xfId="0" applyBorder="1"/>
    <xf numFmtId="14" fontId="0" fillId="0" borderId="0" xfId="0" applyNumberFormat="1" applyAlignment="1">
      <alignment wrapText="1"/>
    </xf>
    <xf numFmtId="0" fontId="7" fillId="10" borderId="0" xfId="0" applyFont="1" applyFill="1" applyAlignment="1">
      <alignment vertical="center" wrapText="1"/>
    </xf>
    <xf numFmtId="0" fontId="7" fillId="10" borderId="0" xfId="0" applyFont="1" applyFill="1" applyAlignment="1">
      <alignment horizontal="center" vertical="center"/>
    </xf>
    <xf numFmtId="0" fontId="10" fillId="2" borderId="0" xfId="0" applyFont="1" applyFill="1" applyAlignment="1">
      <alignment horizontal="center" vertical="center"/>
    </xf>
    <xf numFmtId="0" fontId="7" fillId="3" borderId="0" xfId="0" applyFont="1" applyFill="1" applyAlignment="1">
      <alignment wrapText="1"/>
    </xf>
    <xf numFmtId="0" fontId="0" fillId="4" borderId="0" xfId="0" applyFill="1"/>
    <xf numFmtId="0" fontId="0" fillId="3" borderId="0" xfId="0" applyFill="1"/>
    <xf numFmtId="0" fontId="7" fillId="3" borderId="0" xfId="0" applyFont="1" applyFill="1"/>
    <xf numFmtId="0" fontId="22" fillId="0" borderId="7" xfId="3" applyFont="1" applyBorder="1" applyAlignment="1">
      <alignment horizontal="center" vertical="center" wrapText="1"/>
    </xf>
    <xf numFmtId="0" fontId="21" fillId="0" borderId="13" xfId="3" applyBorder="1"/>
    <xf numFmtId="0" fontId="21" fillId="0" borderId="14" xfId="3" applyBorder="1"/>
    <xf numFmtId="0" fontId="21" fillId="0" borderId="0" xfId="3"/>
    <xf numFmtId="0" fontId="22" fillId="0" borderId="8" xfId="3" applyFont="1" applyBorder="1" applyAlignment="1">
      <alignment horizontal="center" vertical="center" wrapText="1"/>
    </xf>
    <xf numFmtId="0" fontId="21" fillId="0" borderId="15" xfId="3" applyBorder="1"/>
    <xf numFmtId="0" fontId="21" fillId="0" borderId="16" xfId="3" applyBorder="1"/>
    <xf numFmtId="0" fontId="21" fillId="0" borderId="12" xfId="3" applyBorder="1"/>
    <xf numFmtId="0" fontId="22" fillId="0" borderId="11" xfId="3" applyFont="1" applyBorder="1" applyAlignment="1">
      <alignment horizontal="center" vertical="center" wrapText="1"/>
    </xf>
    <xf numFmtId="0" fontId="22" fillId="0" borderId="17" xfId="3" applyFont="1" applyBorder="1" applyAlignment="1">
      <alignment horizontal="center" vertical="center" wrapText="1"/>
    </xf>
    <xf numFmtId="0" fontId="22" fillId="0" borderId="18" xfId="3" applyFont="1" applyBorder="1" applyAlignment="1">
      <alignment horizontal="center" vertical="center" wrapText="1"/>
    </xf>
    <xf numFmtId="0" fontId="22" fillId="0" borderId="19" xfId="3" applyFont="1" applyBorder="1" applyAlignment="1">
      <alignment horizontal="center" vertical="center" wrapText="1"/>
    </xf>
    <xf numFmtId="0" fontId="21" fillId="0" borderId="11" xfId="3" applyBorder="1" applyAlignment="1">
      <alignment wrapText="1"/>
    </xf>
    <xf numFmtId="0" fontId="22" fillId="0" borderId="7" xfId="3" applyFont="1" applyBorder="1" applyAlignment="1">
      <alignment vertical="center" wrapText="1"/>
    </xf>
    <xf numFmtId="0" fontId="23" fillId="11" borderId="7" xfId="4" applyFill="1" applyBorder="1" applyAlignment="1">
      <alignment horizontal="right" vertical="center" wrapText="1"/>
    </xf>
    <xf numFmtId="0" fontId="21" fillId="0" borderId="7" xfId="3" applyBorder="1" applyAlignment="1">
      <alignment vertical="center" wrapText="1"/>
    </xf>
    <xf numFmtId="43" fontId="0" fillId="0" borderId="11" xfId="5" applyFont="1" applyBorder="1"/>
    <xf numFmtId="9" fontId="21" fillId="0" borderId="20" xfId="3" applyNumberFormat="1" applyBorder="1" applyAlignment="1">
      <alignment vertical="center" wrapText="1"/>
    </xf>
    <xf numFmtId="10" fontId="21" fillId="0" borderId="20" xfId="3" applyNumberFormat="1" applyBorder="1" applyAlignment="1">
      <alignment vertical="center" wrapText="1"/>
    </xf>
    <xf numFmtId="9" fontId="21" fillId="0" borderId="11" xfId="3" applyNumberFormat="1" applyBorder="1" applyAlignment="1">
      <alignment horizontal="left"/>
    </xf>
    <xf numFmtId="10" fontId="21" fillId="0" borderId="11" xfId="3" applyNumberFormat="1" applyBorder="1" applyAlignment="1">
      <alignment horizontal="left"/>
    </xf>
    <xf numFmtId="9" fontId="21" fillId="0" borderId="7" xfId="3" applyNumberFormat="1" applyBorder="1" applyAlignment="1">
      <alignment vertical="center" wrapText="1"/>
    </xf>
    <xf numFmtId="10" fontId="21" fillId="0" borderId="7" xfId="3" applyNumberFormat="1" applyBorder="1" applyAlignment="1">
      <alignment vertical="center" wrapText="1"/>
    </xf>
    <xf numFmtId="0" fontId="21" fillId="0" borderId="21" xfId="3" applyBorder="1"/>
    <xf numFmtId="0" fontId="21" fillId="0" borderId="22" xfId="3" applyBorder="1"/>
    <xf numFmtId="0" fontId="21" fillId="0" borderId="11" xfId="3" applyBorder="1"/>
    <xf numFmtId="0" fontId="21" fillId="0" borderId="1" xfId="3" applyBorder="1"/>
    <xf numFmtId="0" fontId="21" fillId="0" borderId="5" xfId="3" applyBorder="1"/>
    <xf numFmtId="0" fontId="21" fillId="0" borderId="2" xfId="3" applyBorder="1"/>
    <xf numFmtId="0" fontId="24" fillId="0" borderId="7" xfId="3" applyFont="1" applyBorder="1" applyAlignment="1">
      <alignment vertical="center" wrapText="1"/>
    </xf>
    <xf numFmtId="0" fontId="21" fillId="0" borderId="3" xfId="3" applyBorder="1"/>
    <xf numFmtId="0" fontId="21" fillId="0" borderId="6" xfId="3" applyBorder="1"/>
    <xf numFmtId="0" fontId="21" fillId="0" borderId="4" xfId="3" applyBorder="1"/>
    <xf numFmtId="0" fontId="21" fillId="0" borderId="0" xfId="3" applyAlignment="1">
      <alignment horizontal="left" vertical="center" indent="1"/>
    </xf>
    <xf numFmtId="0" fontId="18" fillId="0" borderId="0" xfId="0" applyFont="1" applyAlignment="1">
      <alignment wrapText="1"/>
    </xf>
    <xf numFmtId="0" fontId="8" fillId="0" borderId="5" xfId="0" applyFont="1" applyBorder="1"/>
    <xf numFmtId="0" fontId="0" fillId="0" borderId="2" xfId="0" applyBorder="1"/>
    <xf numFmtId="0" fontId="7" fillId="0" borderId="23" xfId="0" applyFont="1" applyBorder="1"/>
    <xf numFmtId="0" fontId="0" fillId="0" borderId="24" xfId="0" applyBorder="1"/>
    <xf numFmtId="0" fontId="0" fillId="0" borderId="23" xfId="0" applyBorder="1"/>
    <xf numFmtId="164" fontId="6" fillId="12" borderId="0" xfId="1" applyNumberFormat="1" applyFont="1" applyFill="1" applyBorder="1"/>
    <xf numFmtId="9" fontId="6" fillId="0" borderId="0" xfId="1" applyFont="1"/>
    <xf numFmtId="0" fontId="18" fillId="7" borderId="0" xfId="0" applyFont="1" applyFill="1"/>
    <xf numFmtId="0" fontId="26" fillId="0" borderId="0" xfId="0" applyFont="1"/>
    <xf numFmtId="0" fontId="27" fillId="0" borderId="1" xfId="0" applyFont="1" applyBorder="1"/>
    <xf numFmtId="0" fontId="27" fillId="0" borderId="0" xfId="0" applyFont="1"/>
    <xf numFmtId="164" fontId="0" fillId="0" borderId="0" xfId="0" applyNumberFormat="1"/>
    <xf numFmtId="0" fontId="0" fillId="0" borderId="0" xfId="0" applyAlignment="1">
      <alignment horizontal="left"/>
    </xf>
    <xf numFmtId="4" fontId="7" fillId="0" borderId="0" xfId="0" applyNumberFormat="1" applyFont="1"/>
    <xf numFmtId="14" fontId="0" fillId="0" borderId="0" xfId="0" applyNumberFormat="1" applyAlignment="1">
      <alignment horizontal="left"/>
    </xf>
    <xf numFmtId="0" fontId="0" fillId="8" borderId="0" xfId="0" applyFill="1"/>
    <xf numFmtId="0" fontId="0" fillId="0" borderId="0" xfId="0" applyAlignment="1">
      <alignment horizontal="center"/>
    </xf>
    <xf numFmtId="164" fontId="7" fillId="0" borderId="0" xfId="0" applyNumberFormat="1" applyFont="1"/>
    <xf numFmtId="0" fontId="0" fillId="0" borderId="11" xfId="0" applyBorder="1" applyAlignment="1">
      <alignment horizontal="left"/>
    </xf>
    <xf numFmtId="164" fontId="0" fillId="0" borderId="11" xfId="0" applyNumberFormat="1" applyBorder="1"/>
    <xf numFmtId="0" fontId="7" fillId="0" borderId="11" xfId="0" applyFont="1" applyBorder="1" applyAlignment="1">
      <alignment horizontal="left"/>
    </xf>
    <xf numFmtId="164" fontId="7" fillId="0" borderId="11" xfId="0" applyNumberFormat="1" applyFont="1" applyBorder="1"/>
    <xf numFmtId="0" fontId="0" fillId="0" borderId="0" xfId="0" applyAlignment="1">
      <alignment horizontal="left" vertical="center"/>
    </xf>
    <xf numFmtId="0" fontId="7" fillId="12" borderId="0" xfId="0" applyFont="1" applyFill="1" applyAlignment="1">
      <alignment horizontal="center"/>
    </xf>
    <xf numFmtId="0" fontId="7" fillId="0" borderId="0" xfId="0" applyFont="1" applyAlignment="1">
      <alignment horizontal="left"/>
    </xf>
    <xf numFmtId="0" fontId="18" fillId="0" borderId="0" xfId="0" applyFont="1" applyAlignment="1">
      <alignment horizontal="left"/>
    </xf>
    <xf numFmtId="0" fontId="0" fillId="0" borderId="0" xfId="0" applyAlignment="1">
      <alignment horizontal="left" wrapText="1"/>
    </xf>
    <xf numFmtId="0" fontId="7" fillId="5"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7" fillId="0" borderId="0" xfId="0" applyFont="1" applyAlignment="1">
      <alignment horizontal="center" vertical="center"/>
    </xf>
    <xf numFmtId="0" fontId="0" fillId="0" borderId="11" xfId="0" applyBorder="1" applyAlignment="1">
      <alignment horizontal="center" vertical="center"/>
    </xf>
    <xf numFmtId="0" fontId="0" fillId="0" borderId="11" xfId="0" applyBorder="1" applyAlignment="1">
      <alignment vertical="center"/>
    </xf>
    <xf numFmtId="0" fontId="8" fillId="13" borderId="11" xfId="0" applyFont="1" applyFill="1" applyBorder="1" applyAlignment="1">
      <alignment horizontal="left" vertical="center" wrapText="1"/>
    </xf>
    <xf numFmtId="0" fontId="7" fillId="13" borderId="11" xfId="0" applyFont="1" applyFill="1" applyBorder="1" applyAlignment="1">
      <alignment horizontal="center" vertical="center" wrapText="1"/>
    </xf>
    <xf numFmtId="0" fontId="7" fillId="8" borderId="11" xfId="0" applyFont="1" applyFill="1"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wrapText="1"/>
    </xf>
    <xf numFmtId="0" fontId="0" fillId="0" borderId="11" xfId="0" applyBorder="1"/>
    <xf numFmtId="0" fontId="0" fillId="0" borderId="11" xfId="0" applyBorder="1" applyAlignment="1">
      <alignment vertical="center" wrapText="1"/>
    </xf>
    <xf numFmtId="0" fontId="0" fillId="8" borderId="11" xfId="0" applyFill="1" applyBorder="1" applyAlignment="1">
      <alignment vertical="center" wrapText="1"/>
    </xf>
    <xf numFmtId="0" fontId="0" fillId="8" borderId="11" xfId="0" applyFill="1" applyBorder="1" applyAlignment="1">
      <alignment horizontal="left" vertical="center" wrapText="1"/>
    </xf>
    <xf numFmtId="0" fontId="0" fillId="8" borderId="11" xfId="0" applyFill="1" applyBorder="1" applyAlignment="1">
      <alignment wrapText="1"/>
    </xf>
    <xf numFmtId="0" fontId="29" fillId="0" borderId="11" xfId="8" applyBorder="1"/>
    <xf numFmtId="0" fontId="29" fillId="0" borderId="11" xfId="8" applyFill="1" applyBorder="1"/>
    <xf numFmtId="0" fontId="0" fillId="0" borderId="11" xfId="0" applyBorder="1" applyAlignment="1">
      <alignment horizontal="left" vertical="center"/>
    </xf>
    <xf numFmtId="0" fontId="0" fillId="0" borderId="11" xfId="0" applyBorder="1" applyAlignment="1">
      <alignment horizontal="left" wrapText="1"/>
    </xf>
    <xf numFmtId="0" fontId="7" fillId="0" borderId="0" xfId="0" applyFont="1" applyAlignment="1">
      <alignment horizontal="left" vertical="center" wrapText="1"/>
    </xf>
    <xf numFmtId="0" fontId="7" fillId="14" borderId="11" xfId="0" applyFont="1" applyFill="1" applyBorder="1" applyAlignment="1">
      <alignment horizontal="center" vertical="center" wrapText="1"/>
    </xf>
    <xf numFmtId="0" fontId="0" fillId="0" borderId="0" xfId="0" applyAlignment="1">
      <alignment horizontal="center" wrapText="1"/>
    </xf>
    <xf numFmtId="0" fontId="9" fillId="0" borderId="0" xfId="0" applyFont="1"/>
    <xf numFmtId="0" fontId="8" fillId="0" borderId="0" xfId="0" applyFont="1" applyAlignment="1">
      <alignment horizontal="left"/>
    </xf>
    <xf numFmtId="0" fontId="7" fillId="9" borderId="0" xfId="0" applyFont="1" applyFill="1"/>
    <xf numFmtId="0" fontId="7" fillId="9" borderId="0" xfId="0" applyFont="1" applyFill="1" applyAlignment="1">
      <alignment vertical="center"/>
    </xf>
    <xf numFmtId="0" fontId="7" fillId="0" borderId="11" xfId="0" applyFont="1" applyBorder="1"/>
    <xf numFmtId="0" fontId="38" fillId="0" borderId="0" xfId="0" applyFont="1" applyAlignment="1">
      <alignment vertical="center"/>
    </xf>
    <xf numFmtId="0" fontId="40" fillId="0" borderId="0" xfId="15" applyAlignment="1">
      <alignment horizontal="left" vertical="top"/>
    </xf>
    <xf numFmtId="0" fontId="14" fillId="6" borderId="7" xfId="2" applyFont="1" applyFill="1" applyBorder="1" applyAlignment="1">
      <alignment horizontal="center" vertical="center" wrapText="1"/>
    </xf>
    <xf numFmtId="0" fontId="14" fillId="6" borderId="26" xfId="2" applyFont="1" applyFill="1" applyBorder="1" applyAlignment="1">
      <alignment horizontal="center" vertical="center" wrapText="1"/>
    </xf>
    <xf numFmtId="0" fontId="11" fillId="0" borderId="11" xfId="2" applyBorder="1" applyAlignment="1">
      <alignment horizontal="left" vertical="top"/>
    </xf>
    <xf numFmtId="0" fontId="14" fillId="0" borderId="7" xfId="2" applyFont="1" applyBorder="1" applyAlignment="1">
      <alignment horizontal="center" vertical="center" wrapText="1"/>
    </xf>
    <xf numFmtId="0" fontId="14" fillId="5" borderId="8" xfId="2" applyFont="1" applyFill="1" applyBorder="1" applyAlignment="1">
      <alignment horizontal="center" vertical="center" wrapText="1"/>
    </xf>
    <xf numFmtId="0" fontId="14" fillId="5" borderId="8" xfId="2" applyFont="1" applyFill="1" applyBorder="1" applyAlignment="1">
      <alignment horizontal="center" vertical="top" wrapText="1"/>
    </xf>
    <xf numFmtId="4" fontId="17" fillId="0" borderId="7" xfId="2" applyNumberFormat="1" applyFont="1" applyBorder="1" applyAlignment="1">
      <alignment horizontal="center" vertical="top" wrapText="1"/>
    </xf>
    <xf numFmtId="4" fontId="12" fillId="0" borderId="7" xfId="2" applyNumberFormat="1" applyFont="1" applyBorder="1" applyAlignment="1">
      <alignment horizontal="center" vertical="top" wrapText="1"/>
    </xf>
    <xf numFmtId="4" fontId="12" fillId="5" borderId="8" xfId="2" applyNumberFormat="1" applyFont="1" applyFill="1" applyBorder="1" applyAlignment="1">
      <alignment horizontal="center" vertical="top" wrapText="1"/>
    </xf>
    <xf numFmtId="164" fontId="13" fillId="0" borderId="11" xfId="2" applyNumberFormat="1" applyFont="1" applyBorder="1" applyAlignment="1">
      <alignment horizontal="left" vertical="top"/>
    </xf>
    <xf numFmtId="4" fontId="14" fillId="0" borderId="7" xfId="2" applyNumberFormat="1" applyFont="1" applyBorder="1" applyAlignment="1">
      <alignment horizontal="center" vertical="top" wrapText="1"/>
    </xf>
    <xf numFmtId="4" fontId="14" fillId="5" borderId="8" xfId="2" applyNumberFormat="1" applyFont="1" applyFill="1" applyBorder="1" applyAlignment="1">
      <alignment horizontal="center" vertical="top" wrapText="1"/>
    </xf>
    <xf numFmtId="4" fontId="11" fillId="0" borderId="0" xfId="2" applyNumberFormat="1" applyAlignment="1">
      <alignment horizontal="left" vertical="top"/>
    </xf>
    <xf numFmtId="0" fontId="17" fillId="0" borderId="11" xfId="2" applyFont="1" applyBorder="1" applyAlignment="1">
      <alignment horizontal="center" vertical="top"/>
    </xf>
    <xf numFmtId="0" fontId="13" fillId="0" borderId="11" xfId="2" applyFont="1" applyBorder="1" applyAlignment="1">
      <alignment horizontal="center" vertical="center"/>
    </xf>
    <xf numFmtId="0" fontId="13" fillId="7" borderId="11" xfId="2" applyFont="1" applyFill="1" applyBorder="1" applyAlignment="1">
      <alignment horizontal="center" vertical="center"/>
    </xf>
    <xf numFmtId="0" fontId="16" fillId="0" borderId="7" xfId="2" applyFont="1" applyBorder="1" applyAlignment="1">
      <alignment horizontal="left" vertical="center" wrapText="1"/>
    </xf>
    <xf numFmtId="0" fontId="43" fillId="0" borderId="0" xfId="16" applyFont="1"/>
    <xf numFmtId="164" fontId="21" fillId="0" borderId="0" xfId="16" applyNumberFormat="1" applyFont="1"/>
    <xf numFmtId="164" fontId="35" fillId="0" borderId="0" xfId="16" applyNumberFormat="1" applyFont="1"/>
    <xf numFmtId="0" fontId="21" fillId="0" borderId="0" xfId="16" applyFont="1"/>
    <xf numFmtId="0" fontId="44" fillId="0" borderId="11" xfId="16" applyFont="1" applyBorder="1" applyAlignment="1">
      <alignment wrapText="1"/>
    </xf>
    <xf numFmtId="4" fontId="42" fillId="16" borderId="28" xfId="16" applyNumberFormat="1" applyFont="1" applyFill="1" applyBorder="1" applyAlignment="1">
      <alignment horizontal="right"/>
    </xf>
    <xf numFmtId="0" fontId="44" fillId="0" borderId="11" xfId="16" applyFont="1" applyBorder="1"/>
    <xf numFmtId="0" fontId="42" fillId="0" borderId="0" xfId="16" applyFont="1"/>
    <xf numFmtId="164" fontId="45" fillId="9" borderId="11" xfId="16" applyNumberFormat="1" applyFont="1" applyFill="1" applyBorder="1" applyAlignment="1">
      <alignment horizontal="center"/>
    </xf>
    <xf numFmtId="164" fontId="45" fillId="9" borderId="29" xfId="16" applyNumberFormat="1" applyFont="1" applyFill="1" applyBorder="1" applyAlignment="1">
      <alignment horizontal="center"/>
    </xf>
    <xf numFmtId="4" fontId="18" fillId="16" borderId="30" xfId="16" applyNumberFormat="1" applyFont="1" applyFill="1" applyBorder="1"/>
    <xf numFmtId="4" fontId="18" fillId="16" borderId="16" xfId="16" applyNumberFormat="1" applyFont="1" applyFill="1" applyBorder="1"/>
    <xf numFmtId="4" fontId="42" fillId="15" borderId="25" xfId="16" applyNumberFormat="1" applyFont="1" applyFill="1" applyBorder="1"/>
    <xf numFmtId="4" fontId="42" fillId="16" borderId="28" xfId="16" applyNumberFormat="1" applyFont="1" applyFill="1" applyBorder="1" applyAlignment="1">
      <alignment wrapText="1"/>
    </xf>
    <xf numFmtId="4" fontId="42" fillId="16" borderId="28" xfId="16" applyNumberFormat="1" applyFont="1" applyFill="1" applyBorder="1"/>
    <xf numFmtId="4" fontId="42" fillId="15" borderId="11" xfId="16" applyNumberFormat="1" applyFont="1" applyFill="1" applyBorder="1"/>
    <xf numFmtId="0" fontId="42" fillId="0" borderId="32" xfId="16" applyFont="1" applyBorder="1"/>
    <xf numFmtId="4" fontId="10" fillId="9" borderId="28" xfId="16" applyNumberFormat="1" applyFont="1" applyFill="1" applyBorder="1"/>
    <xf numFmtId="4" fontId="10" fillId="9" borderId="6" xfId="16" applyNumberFormat="1" applyFont="1" applyFill="1" applyBorder="1"/>
    <xf numFmtId="4" fontId="44" fillId="9" borderId="30" xfId="16" applyNumberFormat="1" applyFont="1" applyFill="1" applyBorder="1"/>
    <xf numFmtId="0" fontId="42" fillId="0" borderId="32" xfId="16" applyFont="1" applyBorder="1" applyAlignment="1">
      <alignment vertical="center"/>
    </xf>
    <xf numFmtId="4" fontId="18" fillId="16" borderId="28" xfId="16" applyNumberFormat="1" applyFont="1" applyFill="1" applyBorder="1"/>
    <xf numFmtId="0" fontId="42" fillId="0" borderId="32" xfId="16" applyFont="1" applyBorder="1" applyAlignment="1">
      <alignment vertical="top" wrapText="1"/>
    </xf>
    <xf numFmtId="4" fontId="10" fillId="9" borderId="16" xfId="16" applyNumberFormat="1" applyFont="1" applyFill="1" applyBorder="1"/>
    <xf numFmtId="4" fontId="44" fillId="9" borderId="28" xfId="16" applyNumberFormat="1" applyFont="1" applyFill="1" applyBorder="1"/>
    <xf numFmtId="0" fontId="42" fillId="0" borderId="32" xfId="16" applyFont="1" applyBorder="1" applyAlignment="1">
      <alignment wrapText="1"/>
    </xf>
    <xf numFmtId="0" fontId="0" fillId="0" borderId="16" xfId="0" applyBorder="1"/>
    <xf numFmtId="0" fontId="0" fillId="0" borderId="15" xfId="0" applyBorder="1" applyAlignment="1">
      <alignment wrapText="1"/>
    </xf>
    <xf numFmtId="4" fontId="8" fillId="16" borderId="28" xfId="16" applyNumberFormat="1" applyFont="1" applyFill="1" applyBorder="1" applyAlignment="1">
      <alignment wrapText="1"/>
    </xf>
    <xf numFmtId="4" fontId="8" fillId="16" borderId="28" xfId="16" applyNumberFormat="1" applyFont="1" applyFill="1" applyBorder="1"/>
    <xf numFmtId="0" fontId="44" fillId="0" borderId="33" xfId="16" applyFont="1" applyBorder="1"/>
    <xf numFmtId="4" fontId="10" fillId="9" borderId="34" xfId="16" applyNumberFormat="1" applyFont="1" applyFill="1" applyBorder="1"/>
    <xf numFmtId="4" fontId="44" fillId="9" borderId="34" xfId="16" applyNumberFormat="1" applyFont="1" applyFill="1" applyBorder="1"/>
    <xf numFmtId="0" fontId="0" fillId="0" borderId="15" xfId="0" applyBorder="1"/>
    <xf numFmtId="0" fontId="44" fillId="0" borderId="0" xfId="16" applyFont="1" applyAlignment="1">
      <alignment horizontal="right"/>
    </xf>
    <xf numFmtId="2" fontId="42" fillId="0" borderId="0" xfId="16" applyNumberFormat="1" applyFont="1" applyAlignment="1">
      <alignment horizontal="right"/>
    </xf>
    <xf numFmtId="10" fontId="42" fillId="0" borderId="0" xfId="16" applyNumberFormat="1" applyFont="1"/>
    <xf numFmtId="0" fontId="22" fillId="0" borderId="0" xfId="16" applyFont="1" applyAlignment="1">
      <alignment horizontal="right"/>
    </xf>
    <xf numFmtId="0" fontId="30" fillId="0" borderId="11" xfId="0" applyFont="1" applyBorder="1"/>
    <xf numFmtId="4" fontId="0" fillId="0" borderId="11" xfId="0" applyNumberFormat="1" applyBorder="1" applyAlignment="1">
      <alignment horizontal="right"/>
    </xf>
    <xf numFmtId="0" fontId="47" fillId="0" borderId="0" xfId="16" applyFont="1"/>
    <xf numFmtId="0" fontId="6" fillId="0" borderId="0" xfId="0" applyFont="1"/>
    <xf numFmtId="0" fontId="48" fillId="0" borderId="0" xfId="0" applyFont="1"/>
    <xf numFmtId="164" fontId="45" fillId="9" borderId="11" xfId="16" applyNumberFormat="1" applyFont="1" applyFill="1" applyBorder="1" applyAlignment="1">
      <alignment horizontal="center" vertical="center"/>
    </xf>
    <xf numFmtId="164" fontId="45" fillId="9" borderId="11" xfId="16" applyNumberFormat="1" applyFont="1" applyFill="1" applyBorder="1" applyAlignment="1">
      <alignment horizontal="center" vertical="center" wrapText="1"/>
    </xf>
    <xf numFmtId="164" fontId="32" fillId="9" borderId="11" xfId="16" applyNumberFormat="1" applyFont="1" applyFill="1" applyBorder="1" applyAlignment="1">
      <alignment horizontal="center" vertical="center" wrapText="1"/>
    </xf>
    <xf numFmtId="0" fontId="6" fillId="0" borderId="0" xfId="0" applyFont="1" applyAlignment="1">
      <alignment horizontal="center"/>
    </xf>
    <xf numFmtId="164" fontId="18" fillId="16" borderId="25" xfId="16" applyNumberFormat="1" applyFont="1" applyFill="1" applyBorder="1"/>
    <xf numFmtId="0" fontId="18" fillId="16" borderId="25" xfId="16" applyFont="1" applyFill="1" applyBorder="1"/>
    <xf numFmtId="164" fontId="18" fillId="16" borderId="11" xfId="16" applyNumberFormat="1" applyFont="1" applyFill="1" applyBorder="1"/>
    <xf numFmtId="10" fontId="18" fillId="16" borderId="25" xfId="16" applyNumberFormat="1" applyFont="1" applyFill="1" applyBorder="1"/>
    <xf numFmtId="4" fontId="18" fillId="16" borderId="25" xfId="16" applyNumberFormat="1" applyFont="1" applyFill="1" applyBorder="1"/>
    <xf numFmtId="4" fontId="42" fillId="5" borderId="25" xfId="16" applyNumberFormat="1" applyFont="1" applyFill="1" applyBorder="1"/>
    <xf numFmtId="4" fontId="8" fillId="15" borderId="25" xfId="16" applyNumberFormat="1" applyFont="1" applyFill="1" applyBorder="1"/>
    <xf numFmtId="0" fontId="6" fillId="0" borderId="11" xfId="0" applyFont="1" applyBorder="1"/>
    <xf numFmtId="0" fontId="18" fillId="16" borderId="11" xfId="16" applyFont="1" applyFill="1" applyBorder="1"/>
    <xf numFmtId="10" fontId="18" fillId="16" borderId="11" xfId="16" applyNumberFormat="1" applyFont="1" applyFill="1" applyBorder="1"/>
    <xf numFmtId="4" fontId="18" fillId="16" borderId="11" xfId="16" applyNumberFormat="1" applyFont="1" applyFill="1" applyBorder="1"/>
    <xf numFmtId="4" fontId="42" fillId="5" borderId="11" xfId="16" applyNumberFormat="1" applyFont="1" applyFill="1" applyBorder="1"/>
    <xf numFmtId="0" fontId="7" fillId="0" borderId="0" xfId="0" applyFont="1" applyAlignment="1">
      <alignment horizontal="right"/>
    </xf>
    <xf numFmtId="0" fontId="44" fillId="0" borderId="11" xfId="16" applyFont="1" applyBorder="1" applyAlignment="1">
      <alignment vertical="center"/>
    </xf>
    <xf numFmtId="4" fontId="18" fillId="16" borderId="6" xfId="16" applyNumberFormat="1" applyFont="1" applyFill="1" applyBorder="1"/>
    <xf numFmtId="2" fontId="18" fillId="16" borderId="11" xfId="16" applyNumberFormat="1" applyFont="1" applyFill="1" applyBorder="1" applyAlignment="1">
      <alignment horizontal="right"/>
    </xf>
    <xf numFmtId="14" fontId="18" fillId="16" borderId="25" xfId="16" applyNumberFormat="1" applyFont="1" applyFill="1" applyBorder="1"/>
    <xf numFmtId="14" fontId="18" fillId="16" borderId="11" xfId="16" applyNumberFormat="1" applyFont="1" applyFill="1" applyBorder="1"/>
    <xf numFmtId="0" fontId="34" fillId="0" borderId="0" xfId="17" applyFont="1"/>
    <xf numFmtId="0" fontId="14" fillId="0" borderId="0" xfId="17" applyFont="1"/>
    <xf numFmtId="0" fontId="37" fillId="0" borderId="0" xfId="17" applyFont="1"/>
    <xf numFmtId="0" fontId="21" fillId="0" borderId="0" xfId="17" applyFont="1"/>
    <xf numFmtId="0" fontId="36" fillId="0" borderId="11" xfId="17" applyFont="1" applyBorder="1"/>
    <xf numFmtId="49" fontId="21" fillId="0" borderId="11" xfId="17" applyNumberFormat="1" applyFont="1" applyBorder="1" applyAlignment="1">
      <alignment horizontal="right"/>
    </xf>
    <xf numFmtId="0" fontId="36" fillId="0" borderId="0" xfId="17" applyFont="1"/>
    <xf numFmtId="0" fontId="36" fillId="0" borderId="0" xfId="17" applyFont="1" applyAlignment="1">
      <alignment horizontal="center"/>
    </xf>
    <xf numFmtId="0" fontId="37" fillId="0" borderId="11" xfId="17" applyFont="1" applyBorder="1" applyAlignment="1">
      <alignment vertical="center" wrapText="1"/>
    </xf>
    <xf numFmtId="2" fontId="37" fillId="0" borderId="11" xfId="17" applyNumberFormat="1" applyFont="1" applyBorder="1"/>
    <xf numFmtId="0" fontId="21" fillId="0" borderId="11" xfId="17" applyFont="1" applyBorder="1" applyAlignment="1">
      <alignment wrapText="1"/>
    </xf>
    <xf numFmtId="0" fontId="37" fillId="0" borderId="11" xfId="17" applyFont="1" applyBorder="1" applyAlignment="1">
      <alignment vertical="center"/>
    </xf>
    <xf numFmtId="0" fontId="36" fillId="9" borderId="11" xfId="17" applyFont="1" applyFill="1" applyBorder="1" applyAlignment="1">
      <alignment vertical="center"/>
    </xf>
    <xf numFmtId="2" fontId="36" fillId="9" borderId="11" xfId="17" applyNumberFormat="1" applyFont="1" applyFill="1" applyBorder="1" applyAlignment="1">
      <alignment vertical="center"/>
    </xf>
    <xf numFmtId="0" fontId="37" fillId="9" borderId="11" xfId="17" applyFont="1" applyFill="1" applyBorder="1" applyAlignment="1">
      <alignment vertical="center" wrapText="1"/>
    </xf>
    <xf numFmtId="0" fontId="37" fillId="0" borderId="0" xfId="17" applyFont="1" applyAlignment="1">
      <alignment vertical="center"/>
    </xf>
    <xf numFmtId="0" fontId="21" fillId="0" borderId="0" xfId="17" applyFont="1" applyAlignment="1">
      <alignment wrapText="1"/>
    </xf>
    <xf numFmtId="4" fontId="37" fillId="0" borderId="11" xfId="17" applyNumberFormat="1" applyFont="1" applyBorder="1"/>
    <xf numFmtId="4" fontId="36" fillId="9" borderId="11" xfId="17" applyNumberFormat="1" applyFont="1" applyFill="1" applyBorder="1" applyAlignment="1">
      <alignment vertical="center"/>
    </xf>
    <xf numFmtId="0" fontId="0" fillId="0" borderId="3" xfId="0" applyBorder="1"/>
    <xf numFmtId="4" fontId="42" fillId="15" borderId="30" xfId="16" applyNumberFormat="1" applyFont="1" applyFill="1" applyBorder="1"/>
    <xf numFmtId="4" fontId="42" fillId="16" borderId="30" xfId="16" applyNumberFormat="1" applyFont="1" applyFill="1" applyBorder="1"/>
    <xf numFmtId="0" fontId="7" fillId="0" borderId="38" xfId="0" applyFont="1" applyBorder="1"/>
    <xf numFmtId="4" fontId="42" fillId="16" borderId="34" xfId="16" applyNumberFormat="1" applyFont="1" applyFill="1" applyBorder="1"/>
    <xf numFmtId="0" fontId="21" fillId="0" borderId="0" xfId="17" applyFont="1" applyAlignment="1">
      <alignment horizontal="right"/>
    </xf>
    <xf numFmtId="4" fontId="21" fillId="0" borderId="0" xfId="17" applyNumberFormat="1" applyFont="1"/>
    <xf numFmtId="9" fontId="21" fillId="0" borderId="0" xfId="1" applyFont="1" applyAlignment="1">
      <alignment horizontal="right"/>
    </xf>
    <xf numFmtId="0" fontId="21" fillId="0" borderId="0" xfId="14" applyFont="1" applyAlignment="1">
      <alignment horizontal="left" wrapText="1"/>
    </xf>
    <xf numFmtId="10" fontId="42" fillId="9" borderId="37" xfId="1" applyNumberFormat="1" applyFont="1" applyFill="1" applyBorder="1" applyAlignment="1">
      <alignment horizontal="right"/>
    </xf>
    <xf numFmtId="164" fontId="45" fillId="9" borderId="37" xfId="16" applyNumberFormat="1" applyFont="1" applyFill="1" applyBorder="1" applyAlignment="1">
      <alignment horizontal="center"/>
    </xf>
    <xf numFmtId="164" fontId="45" fillId="9" borderId="39" xfId="16" applyNumberFormat="1" applyFont="1" applyFill="1" applyBorder="1" applyAlignment="1">
      <alignment horizontal="center"/>
    </xf>
    <xf numFmtId="164" fontId="45" fillId="9" borderId="40" xfId="16" applyNumberFormat="1" applyFont="1" applyFill="1" applyBorder="1" applyAlignment="1">
      <alignment horizontal="center"/>
    </xf>
    <xf numFmtId="164" fontId="45" fillId="9" borderId="41" xfId="16" applyNumberFormat="1" applyFont="1" applyFill="1" applyBorder="1" applyAlignment="1">
      <alignment horizontal="center"/>
    </xf>
    <xf numFmtId="164" fontId="45" fillId="9" borderId="42" xfId="16" applyNumberFormat="1" applyFont="1" applyFill="1" applyBorder="1" applyAlignment="1">
      <alignment horizontal="center"/>
    </xf>
    <xf numFmtId="0" fontId="45" fillId="9" borderId="11" xfId="16" applyFont="1" applyFill="1" applyBorder="1" applyAlignment="1">
      <alignment horizontal="center"/>
    </xf>
    <xf numFmtId="0" fontId="46" fillId="9" borderId="11" xfId="16" applyFont="1" applyFill="1" applyBorder="1" applyAlignment="1">
      <alignment horizontal="center"/>
    </xf>
    <xf numFmtId="4" fontId="18" fillId="16" borderId="30" xfId="16" applyNumberFormat="1" applyFont="1" applyFill="1" applyBorder="1" applyAlignment="1">
      <alignment vertical="center"/>
    </xf>
    <xf numFmtId="4" fontId="18" fillId="16" borderId="6" xfId="16" applyNumberFormat="1" applyFont="1" applyFill="1" applyBorder="1" applyAlignment="1">
      <alignment vertical="center"/>
    </xf>
    <xf numFmtId="4" fontId="42" fillId="15" borderId="30" xfId="16" applyNumberFormat="1" applyFont="1" applyFill="1" applyBorder="1" applyAlignment="1">
      <alignment vertical="center"/>
    </xf>
    <xf numFmtId="0" fontId="42" fillId="0" borderId="0" xfId="16" applyFont="1" applyAlignment="1">
      <alignment horizontal="right"/>
    </xf>
    <xf numFmtId="4" fontId="42" fillId="0" borderId="36" xfId="16" applyNumberFormat="1" applyFont="1" applyBorder="1"/>
    <xf numFmtId="4" fontId="42" fillId="0" borderId="34" xfId="16" applyNumberFormat="1" applyFont="1" applyBorder="1"/>
    <xf numFmtId="164" fontId="8" fillId="0" borderId="0" xfId="16" applyNumberFormat="1" applyFont="1"/>
    <xf numFmtId="4" fontId="42" fillId="15" borderId="6" xfId="16" applyNumberFormat="1" applyFont="1" applyFill="1" applyBorder="1" applyAlignment="1">
      <alignment vertical="center"/>
    </xf>
    <xf numFmtId="4" fontId="42" fillId="15" borderId="16" xfId="16" applyNumberFormat="1" applyFont="1" applyFill="1" applyBorder="1"/>
    <xf numFmtId="4" fontId="42" fillId="15" borderId="6" xfId="16" applyNumberFormat="1" applyFont="1" applyFill="1" applyBorder="1"/>
    <xf numFmtId="164" fontId="46" fillId="9" borderId="11" xfId="16" applyNumberFormat="1" applyFont="1" applyFill="1" applyBorder="1" applyAlignment="1">
      <alignment horizontal="right"/>
    </xf>
    <xf numFmtId="14" fontId="7" fillId="0" borderId="0" xfId="0" applyNumberFormat="1" applyFont="1" applyAlignment="1">
      <alignment horizontal="right"/>
    </xf>
    <xf numFmtId="4" fontId="18" fillId="16" borderId="43" xfId="16" applyNumberFormat="1" applyFont="1" applyFill="1" applyBorder="1"/>
    <xf numFmtId="4" fontId="18" fillId="16" borderId="5" xfId="16" applyNumberFormat="1" applyFont="1" applyFill="1" applyBorder="1"/>
    <xf numFmtId="4" fontId="42" fillId="16" borderId="43" xfId="16" applyNumberFormat="1" applyFont="1" applyFill="1" applyBorder="1"/>
    <xf numFmtId="164" fontId="52" fillId="0" borderId="0" xfId="16" applyNumberFormat="1" applyFont="1"/>
    <xf numFmtId="4" fontId="44" fillId="9" borderId="11" xfId="16" applyNumberFormat="1" applyFont="1" applyFill="1" applyBorder="1"/>
    <xf numFmtId="4" fontId="18" fillId="9" borderId="11" xfId="16" applyNumberFormat="1" applyFont="1" applyFill="1" applyBorder="1"/>
    <xf numFmtId="164" fontId="45" fillId="9" borderId="15" xfId="16" applyNumberFormat="1" applyFont="1" applyFill="1" applyBorder="1" applyAlignment="1">
      <alignment horizontal="center"/>
    </xf>
    <xf numFmtId="4" fontId="42" fillId="15" borderId="44" xfId="16" applyNumberFormat="1" applyFont="1" applyFill="1" applyBorder="1" applyAlignment="1">
      <alignment vertical="center"/>
    </xf>
    <xf numFmtId="4" fontId="42" fillId="15" borderId="32" xfId="16" applyNumberFormat="1" applyFont="1" applyFill="1" applyBorder="1"/>
    <xf numFmtId="4" fontId="10" fillId="9" borderId="32" xfId="16" applyNumberFormat="1" applyFont="1" applyFill="1" applyBorder="1"/>
    <xf numFmtId="4" fontId="10" fillId="9" borderId="33" xfId="16" applyNumberFormat="1" applyFont="1" applyFill="1" applyBorder="1"/>
    <xf numFmtId="4" fontId="42" fillId="15" borderId="44" xfId="16" applyNumberFormat="1" applyFont="1" applyFill="1" applyBorder="1"/>
    <xf numFmtId="4" fontId="44" fillId="9" borderId="33" xfId="16" applyNumberFormat="1" applyFont="1" applyFill="1" applyBorder="1"/>
    <xf numFmtId="4" fontId="42" fillId="0" borderId="45" xfId="16" applyNumberFormat="1" applyFont="1" applyBorder="1"/>
    <xf numFmtId="0" fontId="46" fillId="9" borderId="12" xfId="16" applyFont="1" applyFill="1" applyBorder="1" applyAlignment="1">
      <alignment horizontal="center"/>
    </xf>
    <xf numFmtId="4" fontId="10" fillId="9" borderId="31" xfId="16" applyNumberFormat="1" applyFont="1" applyFill="1" applyBorder="1"/>
    <xf numFmtId="4" fontId="10" fillId="9" borderId="35" xfId="16" applyNumberFormat="1" applyFont="1" applyFill="1" applyBorder="1"/>
    <xf numFmtId="4" fontId="44" fillId="9" borderId="35" xfId="16" applyNumberFormat="1" applyFont="1" applyFill="1" applyBorder="1"/>
    <xf numFmtId="4" fontId="42" fillId="0" borderId="46" xfId="16" applyNumberFormat="1" applyFont="1" applyBorder="1"/>
    <xf numFmtId="164" fontId="45" fillId="9" borderId="41" xfId="16" applyNumberFormat="1" applyFont="1" applyFill="1" applyBorder="1" applyAlignment="1">
      <alignment horizontal="center" wrapText="1"/>
    </xf>
    <xf numFmtId="10" fontId="42" fillId="15" borderId="11" xfId="16" applyNumberFormat="1" applyFont="1" applyFill="1" applyBorder="1" applyAlignment="1">
      <alignment vertical="center"/>
    </xf>
    <xf numFmtId="10" fontId="10" fillId="9" borderId="11" xfId="16" applyNumberFormat="1" applyFont="1" applyFill="1" applyBorder="1"/>
    <xf numFmtId="10" fontId="42" fillId="15" borderId="11" xfId="16" applyNumberFormat="1" applyFont="1" applyFill="1" applyBorder="1"/>
    <xf numFmtId="10" fontId="42" fillId="15" borderId="11" xfId="1" applyNumberFormat="1" applyFont="1" applyFill="1" applyBorder="1"/>
    <xf numFmtId="10" fontId="44" fillId="9" borderId="11" xfId="16" applyNumberFormat="1" applyFont="1" applyFill="1" applyBorder="1"/>
    <xf numFmtId="10" fontId="42" fillId="0" borderId="0" xfId="1" applyNumberFormat="1" applyFont="1"/>
    <xf numFmtId="4" fontId="42" fillId="0" borderId="11" xfId="16" applyNumberFormat="1" applyFont="1" applyBorder="1"/>
    <xf numFmtId="0" fontId="6" fillId="9" borderId="11" xfId="0" applyFont="1" applyFill="1" applyBorder="1"/>
    <xf numFmtId="0" fontId="7" fillId="0" borderId="11" xfId="0" applyFont="1" applyBorder="1" applyAlignment="1">
      <alignment horizontal="center"/>
    </xf>
    <xf numFmtId="0" fontId="29" fillId="0" borderId="0" xfId="8" applyAlignment="1">
      <alignment horizontal="left" vertical="top"/>
    </xf>
    <xf numFmtId="0" fontId="52" fillId="0" borderId="0" xfId="0" applyFont="1"/>
    <xf numFmtId="164" fontId="45" fillId="9" borderId="47" xfId="16" applyNumberFormat="1" applyFont="1" applyFill="1" applyBorder="1" applyAlignment="1">
      <alignment horizontal="center"/>
    </xf>
    <xf numFmtId="4" fontId="44" fillId="9" borderId="44" xfId="16" applyNumberFormat="1" applyFont="1" applyFill="1" applyBorder="1"/>
    <xf numFmtId="4" fontId="44" fillId="9" borderId="32" xfId="16" applyNumberFormat="1" applyFont="1" applyFill="1" applyBorder="1"/>
    <xf numFmtId="10" fontId="42" fillId="9" borderId="48" xfId="1" applyNumberFormat="1" applyFont="1" applyFill="1" applyBorder="1" applyAlignment="1">
      <alignment horizontal="right"/>
    </xf>
    <xf numFmtId="0" fontId="45" fillId="9" borderId="12" xfId="16" applyFont="1" applyFill="1" applyBorder="1" applyAlignment="1">
      <alignment horizontal="center"/>
    </xf>
    <xf numFmtId="4" fontId="44" fillId="9" borderId="49" xfId="16" applyNumberFormat="1" applyFont="1" applyFill="1" applyBorder="1"/>
    <xf numFmtId="4" fontId="44" fillId="9" borderId="31" xfId="16" applyNumberFormat="1" applyFont="1" applyFill="1" applyBorder="1"/>
    <xf numFmtId="10" fontId="42" fillId="9" borderId="39" xfId="1" applyNumberFormat="1" applyFont="1" applyFill="1" applyBorder="1" applyAlignment="1">
      <alignment horizontal="right"/>
    </xf>
    <xf numFmtId="4" fontId="10" fillId="9" borderId="11" xfId="16" applyNumberFormat="1" applyFont="1" applyFill="1" applyBorder="1"/>
    <xf numFmtId="10" fontId="42" fillId="9" borderId="11" xfId="1" applyNumberFormat="1" applyFont="1" applyFill="1" applyBorder="1" applyAlignment="1">
      <alignment horizontal="right"/>
    </xf>
    <xf numFmtId="164" fontId="18" fillId="16" borderId="25" xfId="16" applyNumberFormat="1" applyFont="1" applyFill="1" applyBorder="1" applyAlignment="1">
      <alignment horizontal="left"/>
    </xf>
    <xf numFmtId="0" fontId="8" fillId="0" borderId="0" xfId="16" applyFont="1" applyAlignment="1">
      <alignment horizontal="right"/>
    </xf>
    <xf numFmtId="4" fontId="8" fillId="0" borderId="36" xfId="16" applyNumberFormat="1" applyFont="1" applyBorder="1"/>
    <xf numFmtId="4" fontId="8" fillId="0" borderId="45" xfId="16" applyNumberFormat="1" applyFont="1" applyBorder="1"/>
    <xf numFmtId="10" fontId="8" fillId="0" borderId="11" xfId="16" applyNumberFormat="1" applyFont="1" applyBorder="1"/>
    <xf numFmtId="4" fontId="8" fillId="0" borderId="46" xfId="16" applyNumberFormat="1" applyFont="1" applyBorder="1"/>
    <xf numFmtId="4" fontId="8" fillId="0" borderId="34" xfId="16" applyNumberFormat="1" applyFont="1" applyBorder="1"/>
    <xf numFmtId="4" fontId="8" fillId="0" borderId="37" xfId="16" applyNumberFormat="1" applyFont="1" applyBorder="1"/>
    <xf numFmtId="4" fontId="8" fillId="0" borderId="50" xfId="16" applyNumberFormat="1" applyFont="1" applyBorder="1"/>
    <xf numFmtId="10" fontId="8" fillId="15" borderId="11" xfId="16" applyNumberFormat="1" applyFont="1" applyFill="1" applyBorder="1" applyAlignment="1">
      <alignment vertical="center"/>
    </xf>
    <xf numFmtId="4" fontId="8" fillId="0" borderId="51" xfId="16" applyNumberFormat="1" applyFont="1" applyBorder="1"/>
    <xf numFmtId="4" fontId="8" fillId="0" borderId="11" xfId="16" applyNumberFormat="1" applyFont="1" applyBorder="1"/>
    <xf numFmtId="4" fontId="42" fillId="15" borderId="4" xfId="16" applyNumberFormat="1" applyFont="1" applyFill="1" applyBorder="1"/>
    <xf numFmtId="4" fontId="42" fillId="15" borderId="12" xfId="16" applyNumberFormat="1" applyFont="1" applyFill="1" applyBorder="1"/>
    <xf numFmtId="4" fontId="13" fillId="0" borderId="7" xfId="2" applyNumberFormat="1" applyFont="1" applyBorder="1" applyAlignment="1">
      <alignment horizontal="center" vertical="top" wrapText="1"/>
    </xf>
    <xf numFmtId="164" fontId="45" fillId="9" borderId="29" xfId="16" applyNumberFormat="1" applyFont="1" applyFill="1" applyBorder="1" applyAlignment="1">
      <alignment horizontal="center" vertical="center" wrapText="1"/>
    </xf>
    <xf numFmtId="164" fontId="45" fillId="9" borderId="29" xfId="16" applyNumberFormat="1" applyFont="1" applyFill="1" applyBorder="1" applyAlignment="1">
      <alignment horizontal="center" vertical="center"/>
    </xf>
    <xf numFmtId="4" fontId="49" fillId="0" borderId="0" xfId="2" applyNumberFormat="1" applyFont="1" applyAlignment="1">
      <alignment horizontal="left" vertical="top"/>
    </xf>
    <xf numFmtId="0" fontId="33" fillId="0" borderId="0" xfId="0" applyFont="1"/>
    <xf numFmtId="0" fontId="42" fillId="0" borderId="0" xfId="16" applyFont="1" applyAlignment="1">
      <alignment vertical="center"/>
    </xf>
    <xf numFmtId="164" fontId="45" fillId="9" borderId="40" xfId="16" applyNumberFormat="1" applyFont="1" applyFill="1" applyBorder="1" applyAlignment="1">
      <alignment horizontal="center" vertical="center"/>
    </xf>
    <xf numFmtId="164" fontId="45" fillId="9" borderId="41" xfId="16" applyNumberFormat="1" applyFont="1" applyFill="1" applyBorder="1" applyAlignment="1">
      <alignment horizontal="center" vertical="center" wrapText="1"/>
    </xf>
    <xf numFmtId="0" fontId="45" fillId="9" borderId="11" xfId="16" applyFont="1" applyFill="1" applyBorder="1" applyAlignment="1">
      <alignment horizontal="center" vertical="center"/>
    </xf>
    <xf numFmtId="164" fontId="45" fillId="9" borderId="42" xfId="16" applyNumberFormat="1" applyFont="1" applyFill="1" applyBorder="1" applyAlignment="1">
      <alignment horizontal="center" vertical="center"/>
    </xf>
    <xf numFmtId="0" fontId="21" fillId="0" borderId="0" xfId="16" applyFont="1" applyAlignment="1">
      <alignment vertical="center"/>
    </xf>
    <xf numFmtId="4" fontId="21" fillId="0" borderId="0" xfId="16" applyNumberFormat="1" applyFont="1"/>
    <xf numFmtId="10" fontId="21" fillId="9" borderId="11" xfId="1" applyNumberFormat="1" applyFont="1" applyFill="1" applyBorder="1" applyAlignment="1">
      <alignment horizontal="right"/>
    </xf>
    <xf numFmtId="164" fontId="13" fillId="0" borderId="11" xfId="2" applyNumberFormat="1" applyFont="1" applyBorder="1" applyAlignment="1">
      <alignment horizontal="left" vertical="top" wrapText="1"/>
    </xf>
    <xf numFmtId="0" fontId="6" fillId="0" borderId="25" xfId="0" applyFont="1" applyBorder="1"/>
    <xf numFmtId="0" fontId="46" fillId="9" borderId="40" xfId="16" applyFont="1" applyFill="1" applyBorder="1" applyAlignment="1">
      <alignment horizontal="center"/>
    </xf>
    <xf numFmtId="4" fontId="42" fillId="0" borderId="25" xfId="16" applyNumberFormat="1" applyFont="1" applyBorder="1"/>
    <xf numFmtId="0" fontId="44" fillId="9" borderId="11" xfId="16" applyFont="1" applyFill="1" applyBorder="1"/>
    <xf numFmtId="4" fontId="17" fillId="0" borderId="7" xfId="2" applyNumberFormat="1" applyFont="1" applyBorder="1" applyAlignment="1">
      <alignment horizontal="right" vertical="top" wrapText="1"/>
    </xf>
    <xf numFmtId="4" fontId="12" fillId="0" borderId="7" xfId="2" applyNumberFormat="1" applyFont="1" applyBorder="1" applyAlignment="1">
      <alignment horizontal="right" vertical="top" wrapText="1"/>
    </xf>
    <xf numFmtId="4" fontId="12" fillId="5" borderId="8" xfId="2" applyNumberFormat="1" applyFont="1" applyFill="1" applyBorder="1" applyAlignment="1">
      <alignment horizontal="right" vertical="top" wrapText="1"/>
    </xf>
    <xf numFmtId="4" fontId="21" fillId="0" borderId="7" xfId="2" applyNumberFormat="1" applyFont="1" applyBorder="1" applyAlignment="1">
      <alignment horizontal="right" vertical="top" wrapText="1"/>
    </xf>
    <xf numFmtId="4" fontId="14" fillId="0" borderId="7" xfId="2" applyNumberFormat="1" applyFont="1" applyBorder="1" applyAlignment="1">
      <alignment horizontal="right" vertical="top" wrapText="1"/>
    </xf>
    <xf numFmtId="4" fontId="14" fillId="5" borderId="8" xfId="2" applyNumberFormat="1" applyFont="1" applyFill="1" applyBorder="1" applyAlignment="1">
      <alignment horizontal="right" vertical="top" wrapText="1"/>
    </xf>
    <xf numFmtId="4" fontId="22" fillId="0" borderId="7" xfId="2" applyNumberFormat="1" applyFont="1" applyBorder="1" applyAlignment="1">
      <alignment horizontal="right" vertical="top" wrapText="1"/>
    </xf>
    <xf numFmtId="4" fontId="35" fillId="0" borderId="7" xfId="2" applyNumberFormat="1" applyFont="1" applyBorder="1" applyAlignment="1">
      <alignment horizontal="right" vertical="top" wrapText="1"/>
    </xf>
    <xf numFmtId="4" fontId="9" fillId="9" borderId="34" xfId="16" applyNumberFormat="1" applyFont="1" applyFill="1" applyBorder="1"/>
    <xf numFmtId="4" fontId="44" fillId="16" borderId="28" xfId="16" applyNumberFormat="1" applyFont="1" applyFill="1" applyBorder="1" applyAlignment="1">
      <alignment wrapText="1"/>
    </xf>
    <xf numFmtId="164" fontId="45" fillId="5" borderId="11" xfId="16" applyNumberFormat="1" applyFont="1" applyFill="1" applyBorder="1" applyAlignment="1">
      <alignment horizontal="center" vertical="center" wrapText="1"/>
    </xf>
    <xf numFmtId="0" fontId="8" fillId="0" borderId="0" xfId="0" applyFont="1" applyAlignment="1">
      <alignment wrapText="1"/>
    </xf>
    <xf numFmtId="164" fontId="32" fillId="5" borderId="11" xfId="18" applyNumberFormat="1" applyFont="1" applyFill="1" applyBorder="1" applyAlignment="1">
      <alignment horizontal="center" vertical="center" wrapText="1"/>
    </xf>
    <xf numFmtId="0" fontId="37" fillId="0" borderId="15" xfId="17" applyFont="1" applyBorder="1" applyAlignment="1">
      <alignment horizontal="left" vertical="top" wrapText="1"/>
    </xf>
    <xf numFmtId="0" fontId="37" fillId="0" borderId="16" xfId="17" applyFont="1" applyBorder="1" applyAlignment="1">
      <alignment horizontal="left" vertical="top" wrapText="1"/>
    </xf>
    <xf numFmtId="0" fontId="37" fillId="0" borderId="12" xfId="17" applyFont="1" applyBorder="1" applyAlignment="1">
      <alignment horizontal="left" vertical="top" wrapText="1"/>
    </xf>
    <xf numFmtId="0" fontId="36" fillId="7" borderId="15" xfId="17" applyFont="1" applyFill="1" applyBorder="1" applyAlignment="1">
      <alignment horizontal="left" vertical="top" wrapText="1"/>
    </xf>
    <xf numFmtId="0" fontId="36" fillId="7" borderId="16" xfId="17" applyFont="1" applyFill="1" applyBorder="1" applyAlignment="1">
      <alignment horizontal="left" vertical="top" wrapText="1"/>
    </xf>
    <xf numFmtId="0" fontId="36" fillId="7" borderId="12" xfId="17" applyFont="1" applyFill="1" applyBorder="1" applyAlignment="1">
      <alignment horizontal="left" vertical="top" wrapText="1"/>
    </xf>
    <xf numFmtId="0" fontId="51" fillId="0" borderId="15" xfId="17" applyFont="1" applyBorder="1" applyAlignment="1">
      <alignment horizontal="left" vertical="center"/>
    </xf>
    <xf numFmtId="0" fontId="51" fillId="0" borderId="16" xfId="17" applyFont="1" applyBorder="1" applyAlignment="1">
      <alignment horizontal="left" vertical="center"/>
    </xf>
    <xf numFmtId="0" fontId="51" fillId="0" borderId="12" xfId="17" applyFont="1" applyBorder="1" applyAlignment="1">
      <alignment horizontal="left" vertical="center"/>
    </xf>
    <xf numFmtId="0" fontId="34" fillId="7" borderId="15" xfId="17" applyFont="1" applyFill="1" applyBorder="1" applyAlignment="1">
      <alignment horizontal="left" vertical="center" wrapText="1"/>
    </xf>
    <xf numFmtId="0" fontId="34" fillId="7" borderId="16" xfId="17" applyFont="1" applyFill="1" applyBorder="1" applyAlignment="1">
      <alignment horizontal="left" vertical="center" wrapText="1"/>
    </xf>
    <xf numFmtId="0" fontId="34" fillId="7" borderId="12" xfId="17" applyFont="1" applyFill="1" applyBorder="1" applyAlignment="1">
      <alignment horizontal="left" vertical="center" wrapText="1"/>
    </xf>
    <xf numFmtId="0" fontId="36" fillId="12" borderId="27" xfId="17" applyFont="1" applyFill="1" applyBorder="1" applyAlignment="1">
      <alignment horizontal="center" vertical="center"/>
    </xf>
    <xf numFmtId="0" fontId="36" fillId="12" borderId="25" xfId="17" applyFont="1" applyFill="1" applyBorder="1" applyAlignment="1">
      <alignment horizontal="center" vertical="center"/>
    </xf>
    <xf numFmtId="0" fontId="36" fillId="12" borderId="27" xfId="17" applyFont="1" applyFill="1" applyBorder="1" applyAlignment="1">
      <alignment horizontal="center" vertical="center" wrapText="1"/>
    </xf>
    <xf numFmtId="0" fontId="36" fillId="12" borderId="25" xfId="17" applyFont="1" applyFill="1" applyBorder="1" applyAlignment="1">
      <alignment horizontal="center" vertical="center" wrapText="1"/>
    </xf>
    <xf numFmtId="0" fontId="13" fillId="6" borderId="8" xfId="2" applyFont="1" applyFill="1" applyBorder="1" applyAlignment="1">
      <alignment horizontal="center" vertical="center" wrapText="1"/>
    </xf>
    <xf numFmtId="0" fontId="13" fillId="6" borderId="9" xfId="2" applyFont="1" applyFill="1" applyBorder="1" applyAlignment="1">
      <alignment horizontal="center" vertical="center" wrapText="1"/>
    </xf>
    <xf numFmtId="0" fontId="13" fillId="6" borderId="10" xfId="2" applyFont="1" applyFill="1" applyBorder="1" applyAlignment="1">
      <alignment horizontal="center" vertical="center" wrapText="1"/>
    </xf>
    <xf numFmtId="0" fontId="14" fillId="6" borderId="8" xfId="2" applyFont="1" applyFill="1" applyBorder="1" applyAlignment="1">
      <alignment horizontal="center" vertical="center" wrapText="1"/>
    </xf>
    <xf numFmtId="0" fontId="13" fillId="0" borderId="9" xfId="2" applyFont="1" applyBorder="1" applyAlignment="1">
      <alignment horizontal="center" vertical="top" wrapText="1"/>
    </xf>
    <xf numFmtId="0" fontId="0" fillId="0" borderId="15" xfId="0" applyBorder="1" applyAlignment="1">
      <alignment horizontal="left"/>
    </xf>
    <xf numFmtId="0" fontId="0" fillId="0" borderId="12" xfId="0" applyBorder="1" applyAlignment="1">
      <alignment horizontal="left"/>
    </xf>
  </cellXfs>
  <cellStyles count="19">
    <cellStyle name="Komma 2" xfId="5" xr:uid="{4E63EB0F-5411-4164-9A71-3DBEE2D88E11}"/>
    <cellStyle name="Link" xfId="8" builtinId="8"/>
    <cellStyle name="Link 2" xfId="4" xr:uid="{99150A2B-9EFE-4C73-95ED-526DAE216D39}"/>
    <cellStyle name="Link 3" xfId="11" xr:uid="{FF59C9C4-5A57-4CAE-B64C-DA0F9948DF89}"/>
    <cellStyle name="Link 4" xfId="15" xr:uid="{CF345A0E-928E-4AFE-9A0C-387D76B4DD2E}"/>
    <cellStyle name="Normal" xfId="7" xr:uid="{E9FAEAEA-7022-4530-A708-9AFC6E46EF71}"/>
    <cellStyle name="Prozent" xfId="1" builtinId="5" customBuiltin="1"/>
    <cellStyle name="Standard" xfId="0" builtinId="0" customBuiltin="1"/>
    <cellStyle name="Standard 2" xfId="2" xr:uid="{59CADF73-3756-4400-B726-3E1342F29E9A}"/>
    <cellStyle name="Standard 2 2" xfId="6" xr:uid="{CF8374F2-CFE4-495F-B8B2-AD551ADDED4F}"/>
    <cellStyle name="Standard 3" xfId="3" xr:uid="{8F72F083-161E-463D-8806-A07B9207D767}"/>
    <cellStyle name="Standard 4" xfId="9" xr:uid="{B528BAFB-3047-4009-94F3-EA5D0E687DC2}"/>
    <cellStyle name="Standard 5" xfId="12" xr:uid="{366544CE-2B22-4F02-B193-6BFDE9BDEEE8}"/>
    <cellStyle name="Standard 6" xfId="14" xr:uid="{DA4619FA-2980-40B1-B7B4-4BBAE587F597}"/>
    <cellStyle name="Standard 6 3" xfId="17" xr:uid="{FB2718F5-52F8-45F8-B38B-F210CE0ADB9C}"/>
    <cellStyle name="Standard 7" xfId="16" xr:uid="{ADECDC6D-5D5A-47BF-9533-0FCF2C9607EB}"/>
    <cellStyle name="Standard 7 2" xfId="18" xr:uid="{F4C1E182-D0F6-41B0-88FA-24D1DBBF18B4}"/>
    <cellStyle name="Währung 2" xfId="10" xr:uid="{DC2BFE7B-1E7E-414D-B42C-096ECF2674D7}"/>
    <cellStyle name="Währung 3" xfId="13" xr:uid="{54027D4C-655A-42DD-B80D-97E706C87586}"/>
  </cellStyles>
  <dxfs count="3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39228</xdr:colOff>
      <xdr:row>0</xdr:row>
      <xdr:rowOff>47625</xdr:rowOff>
    </xdr:from>
    <xdr:to>
      <xdr:col>0</xdr:col>
      <xdr:colOff>1345181</xdr:colOff>
      <xdr:row>2</xdr:row>
      <xdr:rowOff>152400</xdr:rowOff>
    </xdr:to>
    <xdr:pic>
      <xdr:nvPicPr>
        <xdr:cNvPr id="2" name="Grafik 1">
          <a:extLst>
            <a:ext uri="{FF2B5EF4-FFF2-40B4-BE49-F238E27FC236}">
              <a16:creationId xmlns:a16="http://schemas.microsoft.com/office/drawing/2014/main" id="{DC299090-8F26-4884-9C8E-0FC2C2A31A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28" y="47625"/>
          <a:ext cx="1305953" cy="600075"/>
        </a:xfrm>
        <a:prstGeom prst="rect">
          <a:avLst/>
        </a:prstGeom>
      </xdr:spPr>
    </xdr:pic>
    <xdr:clientData/>
  </xdr:twoCellAnchor>
  <xdr:twoCellAnchor editAs="oneCell">
    <xdr:from>
      <xdr:col>7</xdr:col>
      <xdr:colOff>124239</xdr:colOff>
      <xdr:row>0</xdr:row>
      <xdr:rowOff>0</xdr:rowOff>
    </xdr:from>
    <xdr:to>
      <xdr:col>7</xdr:col>
      <xdr:colOff>1772478</xdr:colOff>
      <xdr:row>3</xdr:row>
      <xdr:rowOff>24434</xdr:rowOff>
    </xdr:to>
    <xdr:pic>
      <xdr:nvPicPr>
        <xdr:cNvPr id="3" name="Grafik 2">
          <a:extLst>
            <a:ext uri="{FF2B5EF4-FFF2-40B4-BE49-F238E27FC236}">
              <a16:creationId xmlns:a16="http://schemas.microsoft.com/office/drawing/2014/main" id="{496575C1-6BBB-40ED-9A03-21577E1972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25314" y="0"/>
          <a:ext cx="1648239" cy="6816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39228</xdr:colOff>
      <xdr:row>0</xdr:row>
      <xdr:rowOff>47625</xdr:rowOff>
    </xdr:from>
    <xdr:to>
      <xdr:col>0</xdr:col>
      <xdr:colOff>1345181</xdr:colOff>
      <xdr:row>2</xdr:row>
      <xdr:rowOff>152400</xdr:rowOff>
    </xdr:to>
    <xdr:pic>
      <xdr:nvPicPr>
        <xdr:cNvPr id="2" name="Grafik 1">
          <a:extLst>
            <a:ext uri="{FF2B5EF4-FFF2-40B4-BE49-F238E27FC236}">
              <a16:creationId xmlns:a16="http://schemas.microsoft.com/office/drawing/2014/main" id="{A3A7D13C-C417-4447-989E-69267AFFB2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28" y="47625"/>
          <a:ext cx="1305953" cy="600075"/>
        </a:xfrm>
        <a:prstGeom prst="rect">
          <a:avLst/>
        </a:prstGeom>
      </xdr:spPr>
    </xdr:pic>
    <xdr:clientData/>
  </xdr:twoCellAnchor>
  <xdr:twoCellAnchor editAs="oneCell">
    <xdr:from>
      <xdr:col>7</xdr:col>
      <xdr:colOff>124239</xdr:colOff>
      <xdr:row>0</xdr:row>
      <xdr:rowOff>0</xdr:rowOff>
    </xdr:from>
    <xdr:to>
      <xdr:col>7</xdr:col>
      <xdr:colOff>1772478</xdr:colOff>
      <xdr:row>3</xdr:row>
      <xdr:rowOff>24434</xdr:rowOff>
    </xdr:to>
    <xdr:pic>
      <xdr:nvPicPr>
        <xdr:cNvPr id="3" name="Grafik 2">
          <a:extLst>
            <a:ext uri="{FF2B5EF4-FFF2-40B4-BE49-F238E27FC236}">
              <a16:creationId xmlns:a16="http://schemas.microsoft.com/office/drawing/2014/main" id="{52B86D6D-026D-4EE8-BD0D-398213DB56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25314" y="0"/>
          <a:ext cx="1648239" cy="6816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20Programme/123_WBV/02%20Ma&#223;nahmen/pro%20Person%20GmbH_743100/WBV.00.00197.21/04%20Antragsunterlagen%20Finanzen/Antragspr&#252;fung/WBV.00.00197.21_Antragspr&#252;fung_propers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0Programme/123_WBV/06%20Interne%20Organisation/07%20Vorlagen%20(intern)/Antragspr&#252;fung/WBV.Antragspr&#252;fung_Vorl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V"/>
      <sheetName val="Auflagen"/>
      <sheetName val="Kosten- u. Finanzierungsplan"/>
      <sheetName val="Kosten- u. Finanzierungspla (2)"/>
      <sheetName val="Stellenplan"/>
      <sheetName val="Miete qm"/>
      <sheetName val="allgemeine Rückfragen"/>
      <sheetName val="Check Anlagen"/>
      <sheetName val="Gesprächsnotizen"/>
      <sheetName val="PK-BMF"/>
      <sheetName val="TVöD_2020"/>
    </sheetNames>
    <sheetDataSet>
      <sheetData sheetId="0"/>
      <sheetData sheetId="1"/>
      <sheetData sheetId="2"/>
      <sheetData sheetId="3"/>
      <sheetData sheetId="4"/>
      <sheetData sheetId="5"/>
      <sheetData sheetId="6"/>
      <sheetData sheetId="7">
        <row r="8">
          <cell r="B8">
            <v>44501</v>
          </cell>
        </row>
      </sheetData>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prächsnotizen"/>
      <sheetName val="APV"/>
      <sheetName val="Check Anlagen"/>
      <sheetName val="Kosten- u. Finanzierungspla"/>
      <sheetName val="Stellenplan"/>
      <sheetName val="Miete"/>
      <sheetName val="PK-BMF"/>
      <sheetName val="TVöD_2020"/>
    </sheetNames>
    <sheetDataSet>
      <sheetData sheetId="0"/>
      <sheetData sheetId="1"/>
      <sheetData sheetId="2">
        <row r="3">
          <cell r="B3" t="str">
            <v>WBV</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Birte Wientgen" id="{F763A9DB-EFF7-416D-B7F5-67CF92DC0E22}" userId="Birte Wientgen" providerId="None"/>
  <person displayName="Birte" id="{D79F0215-1E29-4978-A944-03A025855786}" userId="1b13853f9fce1fe4" providerId="Windows Live"/>
  <person displayName="Birte Wientgen" id="{0ECA6FBB-55A1-462A-8F82-B638E76A96EF}" userId="S::Birte.Wientgen@gsub.de::eeeafe7f-ef4b-499f-8994-68db6cba3ec7"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1" dT="2021-07-05T13:30:28.67" personId="{F763A9DB-EFF7-416D-B7F5-67CF92DC0E22}" id="{07E0FF6F-BAC1-455B-A18C-C9C68B487A95}">
    <text>kann so fast immer verwendet werden</text>
  </threadedComment>
</ThreadedComments>
</file>

<file path=xl/threadedComments/threadedComment2.xml><?xml version="1.0" encoding="utf-8"?>
<ThreadedComments xmlns="http://schemas.microsoft.com/office/spreadsheetml/2018/threadedcomments" xmlns:x="http://schemas.openxmlformats.org/spreadsheetml/2006/main">
  <threadedComment ref="A16" dT="2021-04-01T16:02:07.17" personId="{0ECA6FBB-55A1-462A-8F82-B638E76A96EF}" id="{F8FEDA25-5318-49BC-B2FA-F3912F8ACE24}">
    <text>auch wenn im Leitfaden steht, wir können nicht Bilanzen prüfen.</text>
  </threadedComment>
  <threadedComment ref="B18" dT="2021-03-15T15:50:53.31" personId="{D79F0215-1E29-4978-A944-03A025855786}" id="{5103A089-EAF9-46F1-A16F-907E024B5231}">
    <text>es reicht doch Zusammenfassung? Unüblich gesamter Jahresabschluss?!</text>
  </threadedComment>
  <threadedComment ref="A24" dT="2021-07-05T13:37:55.21" personId="{F763A9DB-EFF7-416D-B7F5-67CF92DC0E22}" id="{A6B71650-DA46-4497-B69E-948FA4706F01}">
    <text>voller Name</text>
  </threadedComment>
  <threadedComment ref="A24" dT="2021-07-05T13:38:27.34" personId="{F763A9DB-EFF7-416D-B7F5-67CF92DC0E22}" id="{C9BAFCBC-5748-4A26-8934-D92F7D789030}" parentId="{A6B71650-DA46-4497-B69E-948FA4706F01}">
    <text>mit Abkürzung in Klammern</text>
  </threadedComment>
  <threadedComment ref="A29" dT="2021-07-05T13:38:10.43" personId="{F763A9DB-EFF7-416D-B7F5-67CF92DC0E22}" id="{1440BA27-7EEB-4551-815C-A396B341E007}">
    <text>Abkürzung des Namens</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1-04-20T13:33:28.05" personId="{F763A9DB-EFF7-416D-B7F5-67CF92DC0E22}" id="{09CBEA3A-AB43-4F98-9D1B-B1DAC3384A49}">
    <text>Darauf kann man sich beziehen bei Rücksprachen etc.</text>
  </threadedComment>
  <threadedComment ref="B2" dT="2021-04-20T13:34:25.14" personId="{F763A9DB-EFF7-416D-B7F5-67CF92DC0E22}" id="{905916B7-FA13-44CD-9EC8-BC5F1FA9F90A}">
    <text>Antragsteller oder Weiterleitungspartner mit Abkürzung. Vorteil: Sie sehen sofort, wer nachreichen muss etc..</text>
  </threadedComment>
</ThreadedComments>
</file>

<file path=xl/threadedComments/threadedComment4.xml><?xml version="1.0" encoding="utf-8"?>
<ThreadedComments xmlns="http://schemas.microsoft.com/office/spreadsheetml/2018/threadedcomments" xmlns:x="http://schemas.openxmlformats.org/spreadsheetml/2006/main">
  <threadedComment ref="B5" dT="2021-05-07T12:02:35.12" personId="{0ECA6FBB-55A1-462A-8F82-B638E76A96EF}" id="{F99D5814-7B33-464C-BB4B-759A3A0DF58C}">
    <text>hier eintragen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hyperlink" Target="https://www.bundesfinanzministerium.de/Content/DE/Standardartikel/Themen/Oeffentliche_Finanzen/Bundeshaushalt/personalkostensaetze-2020-anl.pdf?__blob=publicationFile&amp;v=2"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2.bin"/><Relationship Id="rId1" Type="http://schemas.openxmlformats.org/officeDocument/2006/relationships/hyperlink" Target="https://www.bundesfinanzministerium.de/Content/DE/Standardartikel/Themen/Oeffentliche_Finanzen/Bundeshaushalt/personalkostensaetze-2021-anl.pdf?__blob=publicationFile&amp;v=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4" Type="http://schemas.microsoft.com/office/2017/10/relationships/threadedComment" Target="../threadedComments/threadedComment2.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 Id="rId4" Type="http://schemas.microsoft.com/office/2017/10/relationships/threadedComment" Target="../threadedComments/threadedComment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 Id="rId4" Type="http://schemas.microsoft.com/office/2017/10/relationships/threadedComment" Target="../threadedComments/threadedComment4.xml"/></Relationships>
</file>

<file path=xl/worksheets/_rels/sheet19.xml.rels><?xml version="1.0" encoding="UTF-8" standalone="yes"?>
<Relationships xmlns="http://schemas.openxmlformats.org/package/2006/relationships"><Relationship Id="rId26" Type="http://schemas.openxmlformats.org/officeDocument/2006/relationships/hyperlink" Target="https://oeffentlicher-dienst.info/c/t/rechner/tvoed/bund?id=tvoed-bund-2020&amp;g=E_12&amp;s=3&amp;f=&amp;z=&amp;zv=&amp;r=&amp;awz=&amp;zulage=&amp;kk=&amp;kkz=&amp;zkf=&amp;stkl=" TargetMode="External"/><Relationship Id="rId21" Type="http://schemas.openxmlformats.org/officeDocument/2006/relationships/hyperlink" Target="https://oeffentlicher-dienst.info/c/t/rechner/tvoed/bund?id=tvoed-bund-2020&amp;g=E_13&amp;s=4&amp;f=&amp;z=&amp;zv=&amp;r=&amp;awz=&amp;zulage=&amp;kk=&amp;kkz=&amp;zkf=&amp;stkl=" TargetMode="External"/><Relationship Id="rId42" Type="http://schemas.openxmlformats.org/officeDocument/2006/relationships/hyperlink" Target="https://oeffentlicher-dienst.info/c/t/rechner/tvoed/bund?id=tvoed-bund-2020&amp;g=E_9c&amp;s=1&amp;f=&amp;z=&amp;zv=&amp;r=&amp;awz=&amp;zulage=&amp;kk=&amp;kkz=&amp;zkf=&amp;stkl=" TargetMode="External"/><Relationship Id="rId47" Type="http://schemas.openxmlformats.org/officeDocument/2006/relationships/hyperlink" Target="https://oeffentlicher-dienst.info/c/t/rechner/tvoed/bund?id=tvoed-bund-2020&amp;g=E_9c&amp;s=6&amp;f=&amp;z=&amp;zv=&amp;r=&amp;awz=&amp;zulage=&amp;kk=&amp;kkz=&amp;zkf=&amp;stkl=" TargetMode="External"/><Relationship Id="rId63" Type="http://schemas.openxmlformats.org/officeDocument/2006/relationships/hyperlink" Target="https://oeffentlicher-dienst.info/c/t/rechner/tvoed/bund?id=tvoed-bund-2020&amp;g=E_8&amp;s=4&amp;f=&amp;z=&amp;zv=&amp;r=&amp;awz=&amp;zulage=&amp;kk=&amp;kkz=&amp;zkf=&amp;stkl=" TargetMode="External"/><Relationship Id="rId68" Type="http://schemas.openxmlformats.org/officeDocument/2006/relationships/hyperlink" Target="https://oeffentlicher-dienst.info/c/t/rechner/tvoed/bund?id=tvoed-bund-2020&amp;g=E_7&amp;s=3&amp;f=&amp;z=&amp;zv=&amp;r=&amp;awz=&amp;zulage=&amp;kk=&amp;kkz=&amp;zkf=&amp;stkl=" TargetMode="External"/><Relationship Id="rId84" Type="http://schemas.openxmlformats.org/officeDocument/2006/relationships/hyperlink" Target="https://oeffentlicher-dienst.info/c/t/rechner/tvoed/bund?id=tvoed-bund-2020&amp;g=E_4&amp;s=1&amp;f=&amp;z=&amp;zv=&amp;r=&amp;awz=&amp;zulage=&amp;kk=&amp;kkz=&amp;zkf=&amp;stkl=" TargetMode="External"/><Relationship Id="rId89" Type="http://schemas.openxmlformats.org/officeDocument/2006/relationships/hyperlink" Target="https://oeffentlicher-dienst.info/c/t/rechner/tvoed/bund?id=tvoed-bund-2020&amp;g=E_4&amp;s=6&amp;f=&amp;z=&amp;zv=&amp;r=&amp;awz=&amp;zulage=&amp;kk=&amp;kkz=&amp;zkf=&amp;stkl=" TargetMode="External"/><Relationship Id="rId112" Type="http://schemas.openxmlformats.org/officeDocument/2006/relationships/hyperlink" Target="https://oeffentlicher-dienst.info/c/t/rechner/tvoed/bund?id=tvoed-bund-2020&amp;g=E_1&amp;s=6&amp;f=&amp;z=&amp;zv=&amp;r=&amp;awz=&amp;zulage=&amp;kk=&amp;kkz=&amp;zkf=&amp;stkl=" TargetMode="External"/><Relationship Id="rId16" Type="http://schemas.openxmlformats.org/officeDocument/2006/relationships/hyperlink" Target="https://oeffentlicher-dienst.info/c/t/rechner/tvoed/bund?id=tvoed-bund-2020&amp;g=E_14&amp;s=5&amp;f=&amp;z=&amp;zv=&amp;r=&amp;awz=&amp;zulage=&amp;kk=&amp;kkz=&amp;zkf=&amp;stkl=" TargetMode="External"/><Relationship Id="rId107" Type="http://schemas.openxmlformats.org/officeDocument/2006/relationships/hyperlink" Target="https://oeffentlicher-dienst.info/c/t/rechner/tvoed/bund?id=tvoed-bund-2020&amp;g=E_2&amp;s=6&amp;f=&amp;z=&amp;zv=&amp;r=&amp;awz=&amp;zulage=&amp;kk=&amp;kkz=&amp;zkf=&amp;stkl=" TargetMode="External"/><Relationship Id="rId11" Type="http://schemas.openxmlformats.org/officeDocument/2006/relationships/hyperlink" Target="https://oeffentlicher-dienst.info/c/t/rechner/tvoed/bund?id=tvoed-bund-2020&amp;g=E_15&amp;s=6&amp;f=&amp;z=&amp;zv=&amp;r=&amp;awz=&amp;zulage=&amp;kk=&amp;kkz=&amp;zkf=&amp;stkl=" TargetMode="External"/><Relationship Id="rId24" Type="http://schemas.openxmlformats.org/officeDocument/2006/relationships/hyperlink" Target="https://oeffentlicher-dienst.info/c/t/rechner/tvoed/bund?id=tvoed-bund-2020&amp;g=E_12&amp;s=1&amp;f=&amp;z=&amp;zv=&amp;r=&amp;awz=&amp;zulage=&amp;kk=&amp;kkz=&amp;zkf=&amp;stkl=" TargetMode="External"/><Relationship Id="rId32" Type="http://schemas.openxmlformats.org/officeDocument/2006/relationships/hyperlink" Target="https://oeffentlicher-dienst.info/c/t/rechner/tvoed/bund?id=tvoed-bund-2020&amp;g=E_11&amp;s=3&amp;f=&amp;z=&amp;zv=&amp;r=&amp;awz=&amp;zulage=&amp;kk=&amp;kkz=&amp;zkf=&amp;stkl=" TargetMode="External"/><Relationship Id="rId37" Type="http://schemas.openxmlformats.org/officeDocument/2006/relationships/hyperlink" Target="https://oeffentlicher-dienst.info/c/t/rechner/tvoed/bund?id=tvoed-bund-2020&amp;g=E_10&amp;s=2&amp;f=&amp;z=&amp;zv=&amp;r=&amp;awz=&amp;zulage=&amp;kk=&amp;kkz=&amp;zkf=&amp;stkl=" TargetMode="External"/><Relationship Id="rId40" Type="http://schemas.openxmlformats.org/officeDocument/2006/relationships/hyperlink" Target="https://oeffentlicher-dienst.info/c/t/rechner/tvoed/bund?id=tvoed-bund-2020&amp;g=E_10&amp;s=5&amp;f=&amp;z=&amp;zv=&amp;r=&amp;awz=&amp;zulage=&amp;kk=&amp;kkz=&amp;zkf=&amp;stkl=" TargetMode="External"/><Relationship Id="rId45" Type="http://schemas.openxmlformats.org/officeDocument/2006/relationships/hyperlink" Target="https://oeffentlicher-dienst.info/c/t/rechner/tvoed/bund?id=tvoed-bund-2020&amp;g=E_9c&amp;s=4&amp;f=&amp;z=&amp;zv=&amp;r=&amp;awz=&amp;zulage=&amp;kk=&amp;kkz=&amp;zkf=&amp;stkl=" TargetMode="External"/><Relationship Id="rId53" Type="http://schemas.openxmlformats.org/officeDocument/2006/relationships/hyperlink" Target="https://oeffentlicher-dienst.info/c/t/rechner/tvoed/bund?id=tvoed-bund-2020&amp;g=E_9b&amp;s=6&amp;f=&amp;z=&amp;zv=&amp;r=&amp;awz=&amp;zulage=&amp;kk=&amp;kkz=&amp;zkf=&amp;stkl=" TargetMode="External"/><Relationship Id="rId58" Type="http://schemas.openxmlformats.org/officeDocument/2006/relationships/hyperlink" Target="https://oeffentlicher-dienst.info/c/t/rechner/tvoed/bund?id=tvoed-bund-2020&amp;g=E_9a&amp;s=5&amp;f=&amp;z=&amp;zv=&amp;r=&amp;awz=&amp;zulage=&amp;kk=&amp;kkz=&amp;zkf=&amp;stkl=" TargetMode="External"/><Relationship Id="rId66" Type="http://schemas.openxmlformats.org/officeDocument/2006/relationships/hyperlink" Target="https://oeffentlicher-dienst.info/c/t/rechner/tvoed/bund?id=tvoed-bund-2020&amp;g=E_7&amp;s=1&amp;f=&amp;z=&amp;zv=&amp;r=&amp;awz=&amp;zulage=&amp;kk=&amp;kkz=&amp;zkf=&amp;stkl=" TargetMode="External"/><Relationship Id="rId74" Type="http://schemas.openxmlformats.org/officeDocument/2006/relationships/hyperlink" Target="https://oeffentlicher-dienst.info/c/t/rechner/tvoed/bund?id=tvoed-bund-2020&amp;g=E_6&amp;s=3&amp;f=&amp;z=&amp;zv=&amp;r=&amp;awz=&amp;zulage=&amp;kk=&amp;kkz=&amp;zkf=&amp;stkl=" TargetMode="External"/><Relationship Id="rId79" Type="http://schemas.openxmlformats.org/officeDocument/2006/relationships/hyperlink" Target="https://oeffentlicher-dienst.info/c/t/rechner/tvoed/bund?id=tvoed-bund-2020&amp;g=E_5&amp;s=2&amp;f=&amp;z=&amp;zv=&amp;r=&amp;awz=&amp;zulage=&amp;kk=&amp;kkz=&amp;zkf=&amp;stkl=" TargetMode="External"/><Relationship Id="rId87" Type="http://schemas.openxmlformats.org/officeDocument/2006/relationships/hyperlink" Target="https://oeffentlicher-dienst.info/c/t/rechner/tvoed/bund?id=tvoed-bund-2020&amp;g=E_4&amp;s=4&amp;f=&amp;z=&amp;zv=&amp;r=&amp;awz=&amp;zulage=&amp;kk=&amp;kkz=&amp;zkf=&amp;stkl=" TargetMode="External"/><Relationship Id="rId102" Type="http://schemas.openxmlformats.org/officeDocument/2006/relationships/hyperlink" Target="https://oeffentlicher-dienst.info/c/t/rechner/tvoed/bund?id=tvoed-bund-2020&amp;g=E_2&amp;s=1&amp;f=&amp;z=&amp;zv=&amp;r=&amp;awz=&amp;zulage=&amp;kk=&amp;kkz=&amp;zkf=&amp;stkl=" TargetMode="External"/><Relationship Id="rId110" Type="http://schemas.openxmlformats.org/officeDocument/2006/relationships/hyperlink" Target="https://oeffentlicher-dienst.info/c/t/rechner/tvoed/bund?id=tvoed-bund-2020&amp;g=E_1&amp;s=4&amp;f=&amp;z=&amp;zv=&amp;r=&amp;awz=&amp;zulage=&amp;kk=&amp;kkz=&amp;zkf=&amp;stkl=" TargetMode="External"/><Relationship Id="rId115" Type="http://schemas.openxmlformats.org/officeDocument/2006/relationships/comments" Target="../comments11.xml"/><Relationship Id="rId5" Type="http://schemas.openxmlformats.org/officeDocument/2006/relationships/hyperlink" Target="https://oeffentlicher-dienst.info/c/t/rechner/tvoed/bund?id=tvoed-bund-2020&amp;g=E_15&#220;&amp;s=5&amp;f=&amp;z=&amp;zv=&amp;r=&amp;awz=&amp;zulage=&amp;kk=&amp;kkz=&amp;zkf=&amp;stkl=" TargetMode="External"/><Relationship Id="rId61" Type="http://schemas.openxmlformats.org/officeDocument/2006/relationships/hyperlink" Target="https://oeffentlicher-dienst.info/c/t/rechner/tvoed/bund?id=tvoed-bund-2020&amp;g=E_8&amp;s=2&amp;f=&amp;z=&amp;zv=&amp;r=&amp;awz=&amp;zulage=&amp;kk=&amp;kkz=&amp;zkf=&amp;stkl=" TargetMode="External"/><Relationship Id="rId82" Type="http://schemas.openxmlformats.org/officeDocument/2006/relationships/hyperlink" Target="https://oeffentlicher-dienst.info/c/t/rechner/tvoed/bund?id=tvoed-bund-2020&amp;g=E_5&amp;s=5&amp;f=&amp;z=&amp;zv=&amp;r=&amp;awz=&amp;zulage=&amp;kk=&amp;kkz=&amp;zkf=&amp;stkl=" TargetMode="External"/><Relationship Id="rId90" Type="http://schemas.openxmlformats.org/officeDocument/2006/relationships/hyperlink" Target="https://oeffentlicher-dienst.info/c/t/rechner/tvoed/bund?id=tvoed-bund-2020&amp;g=E_3&amp;s=1&amp;f=&amp;z=&amp;zv=&amp;r=&amp;awz=&amp;zulage=&amp;kk=&amp;kkz=&amp;zkf=&amp;stkl=" TargetMode="External"/><Relationship Id="rId95" Type="http://schemas.openxmlformats.org/officeDocument/2006/relationships/hyperlink" Target="https://oeffentlicher-dienst.info/c/t/rechner/tvoed/bund?id=tvoed-bund-2020&amp;g=E_3&amp;s=6&amp;f=&amp;z=&amp;zv=&amp;r=&amp;awz=&amp;zulage=&amp;kk=&amp;kkz=&amp;zkf=&amp;stkl=" TargetMode="External"/><Relationship Id="rId19" Type="http://schemas.openxmlformats.org/officeDocument/2006/relationships/hyperlink" Target="https://oeffentlicher-dienst.info/c/t/rechner/tvoed/bund?id=tvoed-bund-2020&amp;g=E_13&amp;s=2&amp;f=&amp;z=&amp;zv=&amp;r=&amp;awz=&amp;zulage=&amp;kk=&amp;kkz=&amp;zkf=&amp;stkl=" TargetMode="External"/><Relationship Id="rId14" Type="http://schemas.openxmlformats.org/officeDocument/2006/relationships/hyperlink" Target="https://oeffentlicher-dienst.info/c/t/rechner/tvoed/bund?id=tvoed-bund-2020&amp;g=E_14&amp;s=3&amp;f=&amp;z=&amp;zv=&amp;r=&amp;awz=&amp;zulage=&amp;kk=&amp;kkz=&amp;zkf=&amp;stkl=" TargetMode="External"/><Relationship Id="rId22" Type="http://schemas.openxmlformats.org/officeDocument/2006/relationships/hyperlink" Target="https://oeffentlicher-dienst.info/c/t/rechner/tvoed/bund?id=tvoed-bund-2020&amp;g=E_13&amp;s=5&amp;f=&amp;z=&amp;zv=&amp;r=&amp;awz=&amp;zulage=&amp;kk=&amp;kkz=&amp;zkf=&amp;stkl=" TargetMode="External"/><Relationship Id="rId27" Type="http://schemas.openxmlformats.org/officeDocument/2006/relationships/hyperlink" Target="https://oeffentlicher-dienst.info/c/t/rechner/tvoed/bund?id=tvoed-bund-2020&amp;g=E_12&amp;s=4&amp;f=&amp;z=&amp;zv=&amp;r=&amp;awz=&amp;zulage=&amp;kk=&amp;kkz=&amp;zkf=&amp;stkl=" TargetMode="External"/><Relationship Id="rId30" Type="http://schemas.openxmlformats.org/officeDocument/2006/relationships/hyperlink" Target="https://oeffentlicher-dienst.info/c/t/rechner/tvoed/bund?id=tvoed-bund-2020&amp;g=E_11&amp;s=1&amp;f=&amp;z=&amp;zv=&amp;r=&amp;awz=&amp;zulage=&amp;kk=&amp;kkz=&amp;zkf=&amp;stkl=" TargetMode="External"/><Relationship Id="rId35" Type="http://schemas.openxmlformats.org/officeDocument/2006/relationships/hyperlink" Target="https://oeffentlicher-dienst.info/c/t/rechner/tvoed/bund?id=tvoed-bund-2020&amp;g=E_11&amp;s=6&amp;f=&amp;z=&amp;zv=&amp;r=&amp;awz=&amp;zulage=&amp;kk=&amp;kkz=&amp;zkf=&amp;stkl=" TargetMode="External"/><Relationship Id="rId43" Type="http://schemas.openxmlformats.org/officeDocument/2006/relationships/hyperlink" Target="https://oeffentlicher-dienst.info/c/t/rechner/tvoed/bund?id=tvoed-bund-2020&amp;g=E_9c&amp;s=2&amp;f=&amp;z=&amp;zv=&amp;r=&amp;awz=&amp;zulage=&amp;kk=&amp;kkz=&amp;zkf=&amp;stkl=" TargetMode="External"/><Relationship Id="rId48" Type="http://schemas.openxmlformats.org/officeDocument/2006/relationships/hyperlink" Target="https://oeffentlicher-dienst.info/c/t/rechner/tvoed/bund?id=tvoed-bund-2020&amp;g=E_9b&amp;s=1&amp;f=&amp;z=&amp;zv=&amp;r=&amp;awz=&amp;zulage=&amp;kk=&amp;kkz=&amp;zkf=&amp;stkl=" TargetMode="External"/><Relationship Id="rId56" Type="http://schemas.openxmlformats.org/officeDocument/2006/relationships/hyperlink" Target="https://oeffentlicher-dienst.info/c/t/rechner/tvoed/bund?id=tvoed-bund-2020&amp;g=E_9a&amp;s=3&amp;f=&amp;z=&amp;zv=&amp;r=&amp;awz=&amp;zulage=&amp;kk=&amp;kkz=&amp;zkf=&amp;stkl=" TargetMode="External"/><Relationship Id="rId64" Type="http://schemas.openxmlformats.org/officeDocument/2006/relationships/hyperlink" Target="https://oeffentlicher-dienst.info/c/t/rechner/tvoed/bund?id=tvoed-bund-2020&amp;g=E_8&amp;s=5&amp;f=&amp;z=&amp;zv=&amp;r=&amp;awz=&amp;zulage=&amp;kk=&amp;kkz=&amp;zkf=&amp;stkl=" TargetMode="External"/><Relationship Id="rId69" Type="http://schemas.openxmlformats.org/officeDocument/2006/relationships/hyperlink" Target="https://oeffentlicher-dienst.info/c/t/rechner/tvoed/bund?id=tvoed-bund-2020&amp;g=E_7&amp;s=4&amp;f=&amp;z=&amp;zv=&amp;r=&amp;awz=&amp;zulage=&amp;kk=&amp;kkz=&amp;zkf=&amp;stkl=" TargetMode="External"/><Relationship Id="rId77" Type="http://schemas.openxmlformats.org/officeDocument/2006/relationships/hyperlink" Target="https://oeffentlicher-dienst.info/c/t/rechner/tvoed/bund?id=tvoed-bund-2020&amp;g=E_6&amp;s=6&amp;f=&amp;z=&amp;zv=&amp;r=&amp;awz=&amp;zulage=&amp;kk=&amp;kkz=&amp;zkf=&amp;stkl=" TargetMode="External"/><Relationship Id="rId100" Type="http://schemas.openxmlformats.org/officeDocument/2006/relationships/hyperlink" Target="https://oeffentlicher-dienst.info/c/t/rechner/tvoed/bund?id=tvoed-bund-2020&amp;g=E_2&#220;&amp;s=5&amp;f=&amp;z=&amp;zv=&amp;r=&amp;awz=&amp;zulage=&amp;kk=&amp;kkz=&amp;zkf=&amp;stkl=" TargetMode="External"/><Relationship Id="rId105" Type="http://schemas.openxmlformats.org/officeDocument/2006/relationships/hyperlink" Target="https://oeffentlicher-dienst.info/c/t/rechner/tvoed/bund?id=tvoed-bund-2020&amp;g=E_2&amp;s=4&amp;f=&amp;z=&amp;zv=&amp;r=&amp;awz=&amp;zulage=&amp;kk=&amp;kkz=&amp;zkf=&amp;stkl=" TargetMode="External"/><Relationship Id="rId113" Type="http://schemas.openxmlformats.org/officeDocument/2006/relationships/printerSettings" Target="../printerSettings/printerSettings18.bin"/><Relationship Id="rId8" Type="http://schemas.openxmlformats.org/officeDocument/2006/relationships/hyperlink" Target="https://oeffentlicher-dienst.info/c/t/rechner/tvoed/bund?id=tvoed-bund-2020&amp;g=E_15&amp;s=3&amp;f=&amp;z=&amp;zv=&amp;r=&amp;awz=&amp;zulage=&amp;kk=&amp;kkz=&amp;zkf=&amp;stkl=" TargetMode="External"/><Relationship Id="rId51" Type="http://schemas.openxmlformats.org/officeDocument/2006/relationships/hyperlink" Target="https://oeffentlicher-dienst.info/c/t/rechner/tvoed/bund?id=tvoed-bund-2020&amp;g=E_9b&amp;s=4&amp;f=&amp;z=&amp;zv=&amp;r=&amp;awz=&amp;zulage=&amp;kk=&amp;kkz=&amp;zkf=&amp;stkl=" TargetMode="External"/><Relationship Id="rId72" Type="http://schemas.openxmlformats.org/officeDocument/2006/relationships/hyperlink" Target="https://oeffentlicher-dienst.info/c/t/rechner/tvoed/bund?id=tvoed-bund-2020&amp;g=E_6&amp;s=1&amp;f=&amp;z=&amp;zv=&amp;r=&amp;awz=&amp;zulage=&amp;kk=&amp;kkz=&amp;zkf=&amp;stkl=" TargetMode="External"/><Relationship Id="rId80" Type="http://schemas.openxmlformats.org/officeDocument/2006/relationships/hyperlink" Target="https://oeffentlicher-dienst.info/c/t/rechner/tvoed/bund?id=tvoed-bund-2020&amp;g=E_5&amp;s=3&amp;f=&amp;z=&amp;zv=&amp;r=&amp;awz=&amp;zulage=&amp;kk=&amp;kkz=&amp;zkf=&amp;stkl=" TargetMode="External"/><Relationship Id="rId85" Type="http://schemas.openxmlformats.org/officeDocument/2006/relationships/hyperlink" Target="https://oeffentlicher-dienst.info/c/t/rechner/tvoed/bund?id=tvoed-bund-2020&amp;g=E_4&amp;s=2&amp;f=&amp;z=&amp;zv=&amp;r=&amp;awz=&amp;zulage=&amp;kk=&amp;kkz=&amp;zkf=&amp;stkl=" TargetMode="External"/><Relationship Id="rId93" Type="http://schemas.openxmlformats.org/officeDocument/2006/relationships/hyperlink" Target="https://oeffentlicher-dienst.info/c/t/rechner/tvoed/bund?id=tvoed-bund-2020&amp;g=E_3&amp;s=4&amp;f=&amp;z=&amp;zv=&amp;r=&amp;awz=&amp;zulage=&amp;kk=&amp;kkz=&amp;zkf=&amp;stkl=" TargetMode="External"/><Relationship Id="rId98" Type="http://schemas.openxmlformats.org/officeDocument/2006/relationships/hyperlink" Target="https://oeffentlicher-dienst.info/c/t/rechner/tvoed/bund?id=tvoed-bund-2020&amp;g=E_2&#220;&amp;s=3&amp;f=&amp;z=&amp;zv=&amp;r=&amp;awz=&amp;zulage=&amp;kk=&amp;kkz=&amp;zkf=&amp;stkl=" TargetMode="External"/><Relationship Id="rId3" Type="http://schemas.openxmlformats.org/officeDocument/2006/relationships/hyperlink" Target="https://oeffentlicher-dienst.info/c/t/rechner/tvoed/bund?id=tvoed-bund-2020&amp;g=E_15&#220;&amp;s=3&amp;f=&amp;z=&amp;zv=&amp;r=&amp;awz=&amp;zulage=&amp;kk=&amp;kkz=&amp;zkf=&amp;stkl=" TargetMode="External"/><Relationship Id="rId12" Type="http://schemas.openxmlformats.org/officeDocument/2006/relationships/hyperlink" Target="https://oeffentlicher-dienst.info/c/t/rechner/tvoed/bund?id=tvoed-bund-2020&amp;g=E_14&amp;s=1&amp;f=&amp;z=&amp;zv=&amp;r=&amp;awz=&amp;zulage=&amp;kk=&amp;kkz=&amp;zkf=&amp;stkl=" TargetMode="External"/><Relationship Id="rId17" Type="http://schemas.openxmlformats.org/officeDocument/2006/relationships/hyperlink" Target="https://oeffentlicher-dienst.info/c/t/rechner/tvoed/bund?id=tvoed-bund-2020&amp;g=E_14&amp;s=6&amp;f=&amp;z=&amp;zv=&amp;r=&amp;awz=&amp;zulage=&amp;kk=&amp;kkz=&amp;zkf=&amp;stkl=" TargetMode="External"/><Relationship Id="rId25" Type="http://schemas.openxmlformats.org/officeDocument/2006/relationships/hyperlink" Target="https://oeffentlicher-dienst.info/c/t/rechner/tvoed/bund?id=tvoed-bund-2020&amp;g=E_12&amp;s=2&amp;f=&amp;z=&amp;zv=&amp;r=&amp;awz=&amp;zulage=&amp;kk=&amp;kkz=&amp;zkf=&amp;stkl=" TargetMode="External"/><Relationship Id="rId33" Type="http://schemas.openxmlformats.org/officeDocument/2006/relationships/hyperlink" Target="https://oeffentlicher-dienst.info/c/t/rechner/tvoed/bund?id=tvoed-bund-2020&amp;g=E_11&amp;s=4&amp;f=&amp;z=&amp;zv=&amp;r=&amp;awz=&amp;zulage=&amp;kk=&amp;kkz=&amp;zkf=&amp;stkl=" TargetMode="External"/><Relationship Id="rId38" Type="http://schemas.openxmlformats.org/officeDocument/2006/relationships/hyperlink" Target="https://oeffentlicher-dienst.info/c/t/rechner/tvoed/bund?id=tvoed-bund-2020&amp;g=E_10&amp;s=3&amp;f=&amp;z=&amp;zv=&amp;r=&amp;awz=&amp;zulage=&amp;kk=&amp;kkz=&amp;zkf=&amp;stkl=" TargetMode="External"/><Relationship Id="rId46" Type="http://schemas.openxmlformats.org/officeDocument/2006/relationships/hyperlink" Target="https://oeffentlicher-dienst.info/c/t/rechner/tvoed/bund?id=tvoed-bund-2020&amp;g=E_9c&amp;s=5&amp;f=&amp;z=&amp;zv=&amp;r=&amp;awz=&amp;zulage=&amp;kk=&amp;kkz=&amp;zkf=&amp;stkl=" TargetMode="External"/><Relationship Id="rId59" Type="http://schemas.openxmlformats.org/officeDocument/2006/relationships/hyperlink" Target="https://oeffentlicher-dienst.info/c/t/rechner/tvoed/bund?id=tvoed-bund-2020&amp;g=E_9a&amp;s=6&amp;f=&amp;z=&amp;zv=&amp;r=&amp;awz=&amp;zulage=&amp;kk=&amp;kkz=&amp;zkf=&amp;stkl=" TargetMode="External"/><Relationship Id="rId67" Type="http://schemas.openxmlformats.org/officeDocument/2006/relationships/hyperlink" Target="https://oeffentlicher-dienst.info/c/t/rechner/tvoed/bund?id=tvoed-bund-2020&amp;g=E_7&amp;s=2&amp;f=&amp;z=&amp;zv=&amp;r=&amp;awz=&amp;zulage=&amp;kk=&amp;kkz=&amp;zkf=&amp;stkl=" TargetMode="External"/><Relationship Id="rId103" Type="http://schemas.openxmlformats.org/officeDocument/2006/relationships/hyperlink" Target="https://oeffentlicher-dienst.info/c/t/rechner/tvoed/bund?id=tvoed-bund-2020&amp;g=E_2&amp;s=2&amp;f=&amp;z=&amp;zv=&amp;r=&amp;awz=&amp;zulage=&amp;kk=&amp;kkz=&amp;zkf=&amp;stkl=" TargetMode="External"/><Relationship Id="rId108" Type="http://schemas.openxmlformats.org/officeDocument/2006/relationships/hyperlink" Target="https://oeffentlicher-dienst.info/c/t/rechner/tvoed/bund?id=tvoed-bund-2020&amp;g=E_1&amp;s=2&amp;f=&amp;z=&amp;zv=&amp;r=&amp;awz=&amp;zulage=&amp;kk=&amp;kkz=&amp;zkf=&amp;stkl=" TargetMode="External"/><Relationship Id="rId20" Type="http://schemas.openxmlformats.org/officeDocument/2006/relationships/hyperlink" Target="https://oeffentlicher-dienst.info/c/t/rechner/tvoed/bund?id=tvoed-bund-2020&amp;g=E_13&amp;s=3&amp;f=&amp;z=&amp;zv=&amp;r=&amp;awz=&amp;zulage=&amp;kk=&amp;kkz=&amp;zkf=&amp;stkl=" TargetMode="External"/><Relationship Id="rId41" Type="http://schemas.openxmlformats.org/officeDocument/2006/relationships/hyperlink" Target="https://oeffentlicher-dienst.info/c/t/rechner/tvoed/bund?id=tvoed-bund-2020&amp;g=E_10&amp;s=6&amp;f=&amp;z=&amp;zv=&amp;r=&amp;awz=&amp;zulage=&amp;kk=&amp;kkz=&amp;zkf=&amp;stkl=" TargetMode="External"/><Relationship Id="rId54" Type="http://schemas.openxmlformats.org/officeDocument/2006/relationships/hyperlink" Target="https://oeffentlicher-dienst.info/c/t/rechner/tvoed/bund?id=tvoed-bund-2020&amp;g=E_9a&amp;s=1&amp;f=&amp;z=&amp;zv=&amp;r=&amp;awz=&amp;zulage=&amp;kk=&amp;kkz=&amp;zkf=&amp;stkl=" TargetMode="External"/><Relationship Id="rId62" Type="http://schemas.openxmlformats.org/officeDocument/2006/relationships/hyperlink" Target="https://oeffentlicher-dienst.info/c/t/rechner/tvoed/bund?id=tvoed-bund-2020&amp;g=E_8&amp;s=3&amp;f=&amp;z=&amp;zv=&amp;r=&amp;awz=&amp;zulage=&amp;kk=&amp;kkz=&amp;zkf=&amp;stkl=" TargetMode="External"/><Relationship Id="rId70" Type="http://schemas.openxmlformats.org/officeDocument/2006/relationships/hyperlink" Target="https://oeffentlicher-dienst.info/c/t/rechner/tvoed/bund?id=tvoed-bund-2020&amp;g=E_7&amp;s=5&amp;f=&amp;z=&amp;zv=&amp;r=&amp;awz=&amp;zulage=&amp;kk=&amp;kkz=&amp;zkf=&amp;stkl=" TargetMode="External"/><Relationship Id="rId75" Type="http://schemas.openxmlformats.org/officeDocument/2006/relationships/hyperlink" Target="https://oeffentlicher-dienst.info/c/t/rechner/tvoed/bund?id=tvoed-bund-2020&amp;g=E_6&amp;s=4&amp;f=&amp;z=&amp;zv=&amp;r=&amp;awz=&amp;zulage=&amp;kk=&amp;kkz=&amp;zkf=&amp;stkl=" TargetMode="External"/><Relationship Id="rId83" Type="http://schemas.openxmlformats.org/officeDocument/2006/relationships/hyperlink" Target="https://oeffentlicher-dienst.info/c/t/rechner/tvoed/bund?id=tvoed-bund-2020&amp;g=E_5&amp;s=6&amp;f=&amp;z=&amp;zv=&amp;r=&amp;awz=&amp;zulage=&amp;kk=&amp;kkz=&amp;zkf=&amp;stkl=" TargetMode="External"/><Relationship Id="rId88" Type="http://schemas.openxmlformats.org/officeDocument/2006/relationships/hyperlink" Target="https://oeffentlicher-dienst.info/c/t/rechner/tvoed/bund?id=tvoed-bund-2020&amp;g=E_4&amp;s=5&amp;f=&amp;z=&amp;zv=&amp;r=&amp;awz=&amp;zulage=&amp;kk=&amp;kkz=&amp;zkf=&amp;stkl=" TargetMode="External"/><Relationship Id="rId91" Type="http://schemas.openxmlformats.org/officeDocument/2006/relationships/hyperlink" Target="https://oeffentlicher-dienst.info/c/t/rechner/tvoed/bund?id=tvoed-bund-2020&amp;g=E_3&amp;s=2&amp;f=&amp;z=&amp;zv=&amp;r=&amp;awz=&amp;zulage=&amp;kk=&amp;kkz=&amp;zkf=&amp;stkl=" TargetMode="External"/><Relationship Id="rId96" Type="http://schemas.openxmlformats.org/officeDocument/2006/relationships/hyperlink" Target="https://oeffentlicher-dienst.info/c/t/rechner/tvoed/bund?id=tvoed-bund-2020&amp;g=E_2&#220;&amp;s=1&amp;f=&amp;z=&amp;zv=&amp;r=&amp;awz=&amp;zulage=&amp;kk=&amp;kkz=&amp;zkf=&amp;stkl=" TargetMode="External"/><Relationship Id="rId111" Type="http://schemas.openxmlformats.org/officeDocument/2006/relationships/hyperlink" Target="https://oeffentlicher-dienst.info/c/t/rechner/tvoed/bund?id=tvoed-bund-2020&amp;g=E_1&amp;s=5&amp;f=&amp;z=&amp;zv=&amp;r=&amp;awz=&amp;zulage=&amp;kk=&amp;kkz=&amp;zkf=&amp;stkl=" TargetMode="External"/><Relationship Id="rId1" Type="http://schemas.openxmlformats.org/officeDocument/2006/relationships/hyperlink" Target="https://oeffentlicher-dienst.info/c/t/rechner/tvoed/bund?id=tvoed-bund-2020&amp;g=E_15&#220;&amp;s=1&amp;f=&amp;z=&amp;zv=&amp;r=&amp;awz=&amp;zulage=&amp;kk=&amp;kkz=&amp;zkf=&amp;stkl=" TargetMode="External"/><Relationship Id="rId6" Type="http://schemas.openxmlformats.org/officeDocument/2006/relationships/hyperlink" Target="https://oeffentlicher-dienst.info/c/t/rechner/tvoed/bund?id=tvoed-bund-2020&amp;g=E_15&amp;s=1&amp;f=&amp;z=&amp;zv=&amp;r=&amp;awz=&amp;zulage=&amp;kk=&amp;kkz=&amp;zkf=&amp;stkl=" TargetMode="External"/><Relationship Id="rId15" Type="http://schemas.openxmlformats.org/officeDocument/2006/relationships/hyperlink" Target="https://oeffentlicher-dienst.info/c/t/rechner/tvoed/bund?id=tvoed-bund-2020&amp;g=E_14&amp;s=4&amp;f=&amp;z=&amp;zv=&amp;r=&amp;awz=&amp;zulage=&amp;kk=&amp;kkz=&amp;zkf=&amp;stkl=" TargetMode="External"/><Relationship Id="rId23" Type="http://schemas.openxmlformats.org/officeDocument/2006/relationships/hyperlink" Target="https://oeffentlicher-dienst.info/c/t/rechner/tvoed/bund?id=tvoed-bund-2020&amp;g=E_13&amp;s=6&amp;f=&amp;z=&amp;zv=&amp;r=&amp;awz=&amp;zulage=&amp;kk=&amp;kkz=&amp;zkf=&amp;stkl=" TargetMode="External"/><Relationship Id="rId28" Type="http://schemas.openxmlformats.org/officeDocument/2006/relationships/hyperlink" Target="https://oeffentlicher-dienst.info/c/t/rechner/tvoed/bund?id=tvoed-bund-2020&amp;g=E_12&amp;s=5&amp;f=&amp;z=&amp;zv=&amp;r=&amp;awz=&amp;zulage=&amp;kk=&amp;kkz=&amp;zkf=&amp;stkl=" TargetMode="External"/><Relationship Id="rId36" Type="http://schemas.openxmlformats.org/officeDocument/2006/relationships/hyperlink" Target="https://oeffentlicher-dienst.info/c/t/rechner/tvoed/bund?id=tvoed-bund-2020&amp;g=E_10&amp;s=1&amp;f=&amp;z=&amp;zv=&amp;r=&amp;awz=&amp;zulage=&amp;kk=&amp;kkz=&amp;zkf=&amp;stkl=" TargetMode="External"/><Relationship Id="rId49" Type="http://schemas.openxmlformats.org/officeDocument/2006/relationships/hyperlink" Target="https://oeffentlicher-dienst.info/c/t/rechner/tvoed/bund?id=tvoed-bund-2020&amp;g=E_9b&amp;s=2&amp;f=&amp;z=&amp;zv=&amp;r=&amp;awz=&amp;zulage=&amp;kk=&amp;kkz=&amp;zkf=&amp;stkl=" TargetMode="External"/><Relationship Id="rId57" Type="http://schemas.openxmlformats.org/officeDocument/2006/relationships/hyperlink" Target="https://oeffentlicher-dienst.info/c/t/rechner/tvoed/bund?id=tvoed-bund-2020&amp;g=E_9a&amp;s=4&amp;f=&amp;z=&amp;zv=&amp;r=&amp;awz=&amp;zulage=&amp;kk=&amp;kkz=&amp;zkf=&amp;stkl=" TargetMode="External"/><Relationship Id="rId106" Type="http://schemas.openxmlformats.org/officeDocument/2006/relationships/hyperlink" Target="https://oeffentlicher-dienst.info/c/t/rechner/tvoed/bund?id=tvoed-bund-2020&amp;g=E_2&amp;s=5&amp;f=&amp;z=&amp;zv=&amp;r=&amp;awz=&amp;zulage=&amp;kk=&amp;kkz=&amp;zkf=&amp;stkl=" TargetMode="External"/><Relationship Id="rId114" Type="http://schemas.openxmlformats.org/officeDocument/2006/relationships/vmlDrawing" Target="../drawings/vmlDrawing11.vml"/><Relationship Id="rId10" Type="http://schemas.openxmlformats.org/officeDocument/2006/relationships/hyperlink" Target="https://oeffentlicher-dienst.info/c/t/rechner/tvoed/bund?id=tvoed-bund-2020&amp;g=E_15&amp;s=5&amp;f=&amp;z=&amp;zv=&amp;r=&amp;awz=&amp;zulage=&amp;kk=&amp;kkz=&amp;zkf=&amp;stkl=" TargetMode="External"/><Relationship Id="rId31" Type="http://schemas.openxmlformats.org/officeDocument/2006/relationships/hyperlink" Target="https://oeffentlicher-dienst.info/c/t/rechner/tvoed/bund?id=tvoed-bund-2020&amp;g=E_11&amp;s=2&amp;f=&amp;z=&amp;zv=&amp;r=&amp;awz=&amp;zulage=&amp;kk=&amp;kkz=&amp;zkf=&amp;stkl=" TargetMode="External"/><Relationship Id="rId44" Type="http://schemas.openxmlformats.org/officeDocument/2006/relationships/hyperlink" Target="https://oeffentlicher-dienst.info/c/t/rechner/tvoed/bund?id=tvoed-bund-2020&amp;g=E_9c&amp;s=3&amp;f=&amp;z=&amp;zv=&amp;r=&amp;awz=&amp;zulage=&amp;kk=&amp;kkz=&amp;zkf=&amp;stkl=" TargetMode="External"/><Relationship Id="rId52" Type="http://schemas.openxmlformats.org/officeDocument/2006/relationships/hyperlink" Target="https://oeffentlicher-dienst.info/c/t/rechner/tvoed/bund?id=tvoed-bund-2020&amp;g=E_9b&amp;s=5&amp;f=&amp;z=&amp;zv=&amp;r=&amp;awz=&amp;zulage=&amp;kk=&amp;kkz=&amp;zkf=&amp;stkl=" TargetMode="External"/><Relationship Id="rId60" Type="http://schemas.openxmlformats.org/officeDocument/2006/relationships/hyperlink" Target="https://oeffentlicher-dienst.info/c/t/rechner/tvoed/bund?id=tvoed-bund-2020&amp;g=E_8&amp;s=1&amp;f=&amp;z=&amp;zv=&amp;r=&amp;awz=&amp;zulage=&amp;kk=&amp;kkz=&amp;zkf=&amp;stkl=" TargetMode="External"/><Relationship Id="rId65" Type="http://schemas.openxmlformats.org/officeDocument/2006/relationships/hyperlink" Target="https://oeffentlicher-dienst.info/c/t/rechner/tvoed/bund?id=tvoed-bund-2020&amp;g=E_8&amp;s=6&amp;f=&amp;z=&amp;zv=&amp;r=&amp;awz=&amp;zulage=&amp;kk=&amp;kkz=&amp;zkf=&amp;stkl=" TargetMode="External"/><Relationship Id="rId73" Type="http://schemas.openxmlformats.org/officeDocument/2006/relationships/hyperlink" Target="https://oeffentlicher-dienst.info/c/t/rechner/tvoed/bund?id=tvoed-bund-2020&amp;g=E_6&amp;s=2&amp;f=&amp;z=&amp;zv=&amp;r=&amp;awz=&amp;zulage=&amp;kk=&amp;kkz=&amp;zkf=&amp;stkl=" TargetMode="External"/><Relationship Id="rId78" Type="http://schemas.openxmlformats.org/officeDocument/2006/relationships/hyperlink" Target="https://oeffentlicher-dienst.info/c/t/rechner/tvoed/bund?id=tvoed-bund-2020&amp;g=E_5&amp;s=1&amp;f=&amp;z=&amp;zv=&amp;r=&amp;awz=&amp;zulage=&amp;kk=&amp;kkz=&amp;zkf=&amp;stkl=" TargetMode="External"/><Relationship Id="rId81" Type="http://schemas.openxmlformats.org/officeDocument/2006/relationships/hyperlink" Target="https://oeffentlicher-dienst.info/c/t/rechner/tvoed/bund?id=tvoed-bund-2020&amp;g=E_5&amp;s=4&amp;f=&amp;z=&amp;zv=&amp;r=&amp;awz=&amp;zulage=&amp;kk=&amp;kkz=&amp;zkf=&amp;stkl=" TargetMode="External"/><Relationship Id="rId86" Type="http://schemas.openxmlformats.org/officeDocument/2006/relationships/hyperlink" Target="https://oeffentlicher-dienst.info/c/t/rechner/tvoed/bund?id=tvoed-bund-2020&amp;g=E_4&amp;s=3&amp;f=&amp;z=&amp;zv=&amp;r=&amp;awz=&amp;zulage=&amp;kk=&amp;kkz=&amp;zkf=&amp;stkl=" TargetMode="External"/><Relationship Id="rId94" Type="http://schemas.openxmlformats.org/officeDocument/2006/relationships/hyperlink" Target="https://oeffentlicher-dienst.info/c/t/rechner/tvoed/bund?id=tvoed-bund-2020&amp;g=E_3&amp;s=5&amp;f=&amp;z=&amp;zv=&amp;r=&amp;awz=&amp;zulage=&amp;kk=&amp;kkz=&amp;zkf=&amp;stkl=" TargetMode="External"/><Relationship Id="rId99" Type="http://schemas.openxmlformats.org/officeDocument/2006/relationships/hyperlink" Target="https://oeffentlicher-dienst.info/c/t/rechner/tvoed/bund?id=tvoed-bund-2020&amp;g=E_2&#220;&amp;s=4&amp;f=&amp;z=&amp;zv=&amp;r=&amp;awz=&amp;zulage=&amp;kk=&amp;kkz=&amp;zkf=&amp;stkl=" TargetMode="External"/><Relationship Id="rId101" Type="http://schemas.openxmlformats.org/officeDocument/2006/relationships/hyperlink" Target="https://oeffentlicher-dienst.info/c/t/rechner/tvoed/bund?id=tvoed-bund-2020&amp;g=E_2&#220;&amp;s=6&amp;f=&amp;z=&amp;zv=&amp;r=&amp;awz=&amp;zulage=&amp;kk=&amp;kkz=&amp;zkf=&amp;stkl=" TargetMode="External"/><Relationship Id="rId4" Type="http://schemas.openxmlformats.org/officeDocument/2006/relationships/hyperlink" Target="https://oeffentlicher-dienst.info/c/t/rechner/tvoed/bund?id=tvoed-bund-2020&amp;g=E_15&#220;&amp;s=4&amp;f=&amp;z=&amp;zv=&amp;r=&amp;awz=&amp;zulage=&amp;kk=&amp;kkz=&amp;zkf=&amp;stkl=" TargetMode="External"/><Relationship Id="rId9" Type="http://schemas.openxmlformats.org/officeDocument/2006/relationships/hyperlink" Target="https://oeffentlicher-dienst.info/c/t/rechner/tvoed/bund?id=tvoed-bund-2020&amp;g=E_15&amp;s=4&amp;f=&amp;z=&amp;zv=&amp;r=&amp;awz=&amp;zulage=&amp;kk=&amp;kkz=&amp;zkf=&amp;stkl=" TargetMode="External"/><Relationship Id="rId13" Type="http://schemas.openxmlformats.org/officeDocument/2006/relationships/hyperlink" Target="https://oeffentlicher-dienst.info/c/t/rechner/tvoed/bund?id=tvoed-bund-2020&amp;g=E_14&amp;s=2&amp;f=&amp;z=&amp;zv=&amp;r=&amp;awz=&amp;zulage=&amp;kk=&amp;kkz=&amp;zkf=&amp;stkl=" TargetMode="External"/><Relationship Id="rId18" Type="http://schemas.openxmlformats.org/officeDocument/2006/relationships/hyperlink" Target="https://oeffentlicher-dienst.info/c/t/rechner/tvoed/bund?id=tvoed-bund-2020&amp;g=E_13&amp;s=1&amp;f=&amp;z=&amp;zv=&amp;r=&amp;awz=&amp;zulage=&amp;kk=&amp;kkz=&amp;zkf=&amp;stkl=" TargetMode="External"/><Relationship Id="rId39" Type="http://schemas.openxmlformats.org/officeDocument/2006/relationships/hyperlink" Target="https://oeffentlicher-dienst.info/c/t/rechner/tvoed/bund?id=tvoed-bund-2020&amp;g=E_10&amp;s=4&amp;f=&amp;z=&amp;zv=&amp;r=&amp;awz=&amp;zulage=&amp;kk=&amp;kkz=&amp;zkf=&amp;stkl=" TargetMode="External"/><Relationship Id="rId109" Type="http://schemas.openxmlformats.org/officeDocument/2006/relationships/hyperlink" Target="https://oeffentlicher-dienst.info/c/t/rechner/tvoed/bund?id=tvoed-bund-2020&amp;g=E_1&amp;s=3&amp;f=&amp;z=&amp;zv=&amp;r=&amp;awz=&amp;zulage=&amp;kk=&amp;kkz=&amp;zkf=&amp;stkl=" TargetMode="External"/><Relationship Id="rId34" Type="http://schemas.openxmlformats.org/officeDocument/2006/relationships/hyperlink" Target="https://oeffentlicher-dienst.info/c/t/rechner/tvoed/bund?id=tvoed-bund-2020&amp;g=E_11&amp;s=5&amp;f=&amp;z=&amp;zv=&amp;r=&amp;awz=&amp;zulage=&amp;kk=&amp;kkz=&amp;zkf=&amp;stkl=" TargetMode="External"/><Relationship Id="rId50" Type="http://schemas.openxmlformats.org/officeDocument/2006/relationships/hyperlink" Target="https://oeffentlicher-dienst.info/c/t/rechner/tvoed/bund?id=tvoed-bund-2020&amp;g=E_9b&amp;s=3&amp;f=&amp;z=&amp;zv=&amp;r=&amp;awz=&amp;zulage=&amp;kk=&amp;kkz=&amp;zkf=&amp;stkl=" TargetMode="External"/><Relationship Id="rId55" Type="http://schemas.openxmlformats.org/officeDocument/2006/relationships/hyperlink" Target="https://oeffentlicher-dienst.info/c/t/rechner/tvoed/bund?id=tvoed-bund-2020&amp;g=E_9a&amp;s=2&amp;f=&amp;z=&amp;zv=&amp;r=&amp;awz=&amp;zulage=&amp;kk=&amp;kkz=&amp;zkf=&amp;stkl=" TargetMode="External"/><Relationship Id="rId76" Type="http://schemas.openxmlformats.org/officeDocument/2006/relationships/hyperlink" Target="https://oeffentlicher-dienst.info/c/t/rechner/tvoed/bund?id=tvoed-bund-2020&amp;g=E_6&amp;s=5&amp;f=&amp;z=&amp;zv=&amp;r=&amp;awz=&amp;zulage=&amp;kk=&amp;kkz=&amp;zkf=&amp;stkl=" TargetMode="External"/><Relationship Id="rId97" Type="http://schemas.openxmlformats.org/officeDocument/2006/relationships/hyperlink" Target="https://oeffentlicher-dienst.info/c/t/rechner/tvoed/bund?id=tvoed-bund-2020&amp;g=E_2&#220;&amp;s=2&amp;f=&amp;z=&amp;zv=&amp;r=&amp;awz=&amp;zulage=&amp;kk=&amp;kkz=&amp;zkf=&amp;stkl=" TargetMode="External"/><Relationship Id="rId104" Type="http://schemas.openxmlformats.org/officeDocument/2006/relationships/hyperlink" Target="https://oeffentlicher-dienst.info/c/t/rechner/tvoed/bund?id=tvoed-bund-2020&amp;g=E_2&amp;s=3&amp;f=&amp;z=&amp;zv=&amp;r=&amp;awz=&amp;zulage=&amp;kk=&amp;kkz=&amp;zkf=&amp;stkl=" TargetMode="External"/><Relationship Id="rId7" Type="http://schemas.openxmlformats.org/officeDocument/2006/relationships/hyperlink" Target="https://oeffentlicher-dienst.info/c/t/rechner/tvoed/bund?id=tvoed-bund-2020&amp;g=E_15&amp;s=2&amp;f=&amp;z=&amp;zv=&amp;r=&amp;awz=&amp;zulage=&amp;kk=&amp;kkz=&amp;zkf=&amp;stkl=" TargetMode="External"/><Relationship Id="rId71" Type="http://schemas.openxmlformats.org/officeDocument/2006/relationships/hyperlink" Target="https://oeffentlicher-dienst.info/c/t/rechner/tvoed/bund?id=tvoed-bund-2020&amp;g=E_7&amp;s=6&amp;f=&amp;z=&amp;zv=&amp;r=&amp;awz=&amp;zulage=&amp;kk=&amp;kkz=&amp;zkf=&amp;stkl=" TargetMode="External"/><Relationship Id="rId92" Type="http://schemas.openxmlformats.org/officeDocument/2006/relationships/hyperlink" Target="https://oeffentlicher-dienst.info/c/t/rechner/tvoed/bund?id=tvoed-bund-2020&amp;g=E_3&amp;s=3&amp;f=&amp;z=&amp;zv=&amp;r=&amp;awz=&amp;zulage=&amp;kk=&amp;kkz=&amp;zkf=&amp;stkl=" TargetMode="External"/><Relationship Id="rId2" Type="http://schemas.openxmlformats.org/officeDocument/2006/relationships/hyperlink" Target="https://oeffentlicher-dienst.info/c/t/rechner/tvoed/bund?id=tvoed-bund-2020&amp;g=E_15&#220;&amp;s=2&amp;f=&amp;z=&amp;zv=&amp;r=&amp;awz=&amp;zulage=&amp;kk=&amp;kkz=&amp;zkf=&amp;stkl=" TargetMode="External"/><Relationship Id="rId29" Type="http://schemas.openxmlformats.org/officeDocument/2006/relationships/hyperlink" Target="https://oeffentlicher-dienst.info/c/t/rechner/tvoed/bund?id=tvoed-bund-2020&amp;g=E_12&amp;s=6&amp;f=&amp;z=&amp;zv=&amp;r=&amp;awz=&amp;zulage=&amp;kk=&amp;kkz=&amp;zkf=&amp;stk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E204-1EDC-48DD-A2C6-BC0B83E9159F}">
  <sheetPr>
    <tabColor rgb="FFFFC000"/>
    <pageSetUpPr fitToPage="1"/>
  </sheetPr>
  <dimension ref="A1:L63"/>
  <sheetViews>
    <sheetView zoomScale="115" zoomScaleNormal="115" workbookViewId="0">
      <pane xSplit="2" ySplit="8" topLeftCell="C9" activePane="bottomRight" state="frozen"/>
      <selection pane="topRight" activeCell="C1" sqref="C1"/>
      <selection pane="bottomLeft" activeCell="A9" sqref="A9"/>
      <selection pane="bottomRight" activeCell="C8" sqref="C8"/>
    </sheetView>
  </sheetViews>
  <sheetFormatPr baseColWidth="10" defaultColWidth="11.42578125" defaultRowHeight="14.25" outlineLevelCol="1" x14ac:dyDescent="0.2"/>
  <cols>
    <col min="1" max="1" width="35.7109375" style="150" customWidth="1"/>
    <col min="2" max="2" width="18.140625" style="148" customWidth="1"/>
    <col min="3" max="3" width="20.5703125" style="148" bestFit="1" customWidth="1"/>
    <col min="4" max="5" width="16" style="148" customWidth="1"/>
    <col min="6" max="6" width="16" style="148" customWidth="1" outlineLevel="1"/>
    <col min="7" max="9" width="20.5703125" style="148" customWidth="1" outlineLevel="1"/>
    <col min="10" max="10" width="16" style="148" customWidth="1" outlineLevel="1"/>
    <col min="11" max="11" width="40" style="148" customWidth="1"/>
    <col min="12" max="12" width="42.7109375" style="148" customWidth="1"/>
    <col min="13" max="18" width="17.5703125" style="150" customWidth="1"/>
    <col min="19" max="16384" width="11.42578125" style="150"/>
  </cols>
  <sheetData>
    <row r="1" spans="1:12" ht="18.75" x14ac:dyDescent="0.3">
      <c r="A1" s="147" t="s">
        <v>546</v>
      </c>
      <c r="K1" s="149"/>
    </row>
    <row r="2" spans="1:12" ht="10.5" customHeight="1" x14ac:dyDescent="0.3">
      <c r="A2" s="147"/>
    </row>
    <row r="3" spans="1:12" ht="18.75" x14ac:dyDescent="0.3">
      <c r="A3" s="151" t="s">
        <v>538</v>
      </c>
      <c r="B3" s="152"/>
      <c r="K3" s="263" t="s">
        <v>497</v>
      </c>
    </row>
    <row r="4" spans="1:12" ht="18.75" x14ac:dyDescent="0.3">
      <c r="A4" s="153" t="s">
        <v>445</v>
      </c>
      <c r="B4" s="152"/>
      <c r="K4" s="263" t="s">
        <v>498</v>
      </c>
    </row>
    <row r="5" spans="1:12" ht="15" x14ac:dyDescent="0.25">
      <c r="A5" s="207" t="s">
        <v>485</v>
      </c>
      <c r="B5" s="152"/>
    </row>
    <row r="6" spans="1:12" ht="15.75" thickBot="1" x14ac:dyDescent="0.3">
      <c r="A6" s="154"/>
    </row>
    <row r="7" spans="1:12" s="325" customFormat="1" ht="48" thickBot="1" x14ac:dyDescent="0.3">
      <c r="A7" s="320"/>
      <c r="B7" s="321" t="s">
        <v>545</v>
      </c>
      <c r="C7" s="322" t="s">
        <v>553</v>
      </c>
      <c r="D7" s="190" t="s">
        <v>447</v>
      </c>
      <c r="E7" s="190" t="s">
        <v>503</v>
      </c>
      <c r="F7" s="323">
        <v>2021</v>
      </c>
      <c r="G7" s="323">
        <v>2022</v>
      </c>
      <c r="H7" s="323">
        <v>2023</v>
      </c>
      <c r="I7" s="323">
        <v>2024</v>
      </c>
      <c r="J7" s="324" t="s">
        <v>236</v>
      </c>
      <c r="K7" s="317" t="s">
        <v>507</v>
      </c>
      <c r="L7" s="316" t="s">
        <v>540</v>
      </c>
    </row>
    <row r="8" spans="1:12" ht="15.75" x14ac:dyDescent="0.25">
      <c r="A8" s="154"/>
      <c r="B8" s="155"/>
      <c r="C8" s="155"/>
      <c r="D8" s="266"/>
      <c r="E8" s="155"/>
      <c r="F8" s="274"/>
      <c r="G8" s="247"/>
      <c r="H8" s="247"/>
      <c r="I8" s="247"/>
      <c r="J8" s="247">
        <f>SUM(F8:I8)</f>
        <v>0</v>
      </c>
      <c r="K8" s="241"/>
      <c r="L8" s="242"/>
    </row>
    <row r="9" spans="1:12" ht="15" x14ac:dyDescent="0.25">
      <c r="A9" s="6" t="str">
        <f>'Stellenplan Antragst.-ErstZE'!B9</f>
        <v>A.1.25 Projektleitung</v>
      </c>
      <c r="B9" s="248">
        <f>'Stellenplan Antragst.-ErstZE'!N9</f>
        <v>0</v>
      </c>
      <c r="C9" s="249"/>
      <c r="D9" s="267">
        <f t="shared" ref="D9:D15" si="0">C9-B9</f>
        <v>0</v>
      </c>
      <c r="E9" s="280" t="e">
        <f>(C9-B9)/B9</f>
        <v>#DIV/0!</v>
      </c>
      <c r="F9" s="255"/>
      <c r="G9" s="159"/>
      <c r="H9" s="159"/>
      <c r="I9" s="159"/>
      <c r="J9" s="250">
        <f>SUM(F9:I9)</f>
        <v>0</v>
      </c>
      <c r="K9" s="161"/>
      <c r="L9" s="160"/>
    </row>
    <row r="10" spans="1:12" ht="15" x14ac:dyDescent="0.25">
      <c r="A10" s="6" t="str">
        <f>'Stellenplan Antragst.-ErstZE'!B10</f>
        <v>A.1.26 Wissenschaftliche Mitarbeit</v>
      </c>
      <c r="B10" s="248">
        <f>'Stellenplan Antragst.-ErstZE'!N10</f>
        <v>0</v>
      </c>
      <c r="C10" s="249"/>
      <c r="D10" s="267">
        <f t="shared" si="0"/>
        <v>0</v>
      </c>
      <c r="E10" s="280" t="e">
        <f t="shared" ref="E10:E14" si="1">(C10-B10)/B10</f>
        <v>#DIV/0!</v>
      </c>
      <c r="F10" s="255"/>
      <c r="G10" s="159"/>
      <c r="H10" s="159"/>
      <c r="I10" s="159"/>
      <c r="J10" s="250">
        <f>SUM(F10:I10)</f>
        <v>0</v>
      </c>
      <c r="K10" s="161"/>
      <c r="L10" s="160"/>
    </row>
    <row r="11" spans="1:12" ht="15" x14ac:dyDescent="0.25">
      <c r="A11" s="6" t="str">
        <f>'Stellenplan Antragst.-ErstZE'!B11</f>
        <v>A.1.27 Beratung</v>
      </c>
      <c r="B11" s="248">
        <f>'Stellenplan Antragst.-ErstZE'!N11</f>
        <v>0</v>
      </c>
      <c r="C11" s="249"/>
      <c r="D11" s="267">
        <f t="shared" si="0"/>
        <v>0</v>
      </c>
      <c r="E11" s="280" t="e">
        <f t="shared" si="1"/>
        <v>#DIV/0!</v>
      </c>
      <c r="F11" s="256"/>
      <c r="G11" s="162"/>
      <c r="H11" s="162"/>
      <c r="I11" s="162"/>
      <c r="J11" s="250">
        <f>SUM(F11:I11)</f>
        <v>0</v>
      </c>
      <c r="K11" s="161"/>
      <c r="L11" s="160"/>
    </row>
    <row r="12" spans="1:12" ht="15" x14ac:dyDescent="0.25">
      <c r="A12" s="6" t="str">
        <f>'Stellenplan Antragst.-ErstZE'!B12</f>
        <v xml:space="preserve">A.1.28 Projektadministration </v>
      </c>
      <c r="B12" s="248">
        <f>'Stellenplan Antragst.-ErstZE'!N12</f>
        <v>0</v>
      </c>
      <c r="C12" s="249"/>
      <c r="D12" s="268">
        <f t="shared" si="0"/>
        <v>0</v>
      </c>
      <c r="E12" s="280" t="e">
        <f t="shared" si="1"/>
        <v>#DIV/0!</v>
      </c>
      <c r="F12" s="256"/>
      <c r="G12" s="162"/>
      <c r="H12" s="162"/>
      <c r="I12" s="162"/>
      <c r="J12" s="250">
        <f t="shared" ref="J12:J13" si="2">SUM(F12:I12)</f>
        <v>0</v>
      </c>
      <c r="K12" s="161"/>
      <c r="L12" s="160"/>
    </row>
    <row r="13" spans="1:12" ht="15" x14ac:dyDescent="0.25">
      <c r="A13" s="6" t="str">
        <f>'Stellenplan Antragst.-ErstZE'!B13</f>
        <v xml:space="preserve">A.1 29 Wissenschaftliche Hilfskraft </v>
      </c>
      <c r="B13" s="248">
        <f>'Stellenplan Antragst.-ErstZE'!N13</f>
        <v>0</v>
      </c>
      <c r="C13" s="249"/>
      <c r="D13" s="268">
        <f t="shared" si="0"/>
        <v>0</v>
      </c>
      <c r="E13" s="280" t="e">
        <f t="shared" si="1"/>
        <v>#DIV/0!</v>
      </c>
      <c r="F13" s="257"/>
      <c r="G13" s="159"/>
      <c r="H13" s="162"/>
      <c r="I13" s="162"/>
      <c r="J13" s="250">
        <f t="shared" si="2"/>
        <v>0</v>
      </c>
      <c r="K13" s="161"/>
      <c r="L13" s="160"/>
    </row>
    <row r="14" spans="1:12" ht="15" x14ac:dyDescent="0.25">
      <c r="A14" s="6" t="str">
        <f>'Stellenplan Antragst.-ErstZE'!B14</f>
        <v xml:space="preserve">A.1.30 Studentische Hilfskraft </v>
      </c>
      <c r="B14" s="248">
        <f>'Stellenplan Antragst.-ErstZE'!N14</f>
        <v>0</v>
      </c>
      <c r="C14" s="249"/>
      <c r="D14" s="268">
        <f t="shared" si="0"/>
        <v>0</v>
      </c>
      <c r="E14" s="280" t="e">
        <f t="shared" si="1"/>
        <v>#DIV/0!</v>
      </c>
      <c r="F14" s="256"/>
      <c r="G14" s="162"/>
      <c r="H14" s="162"/>
      <c r="I14" s="162"/>
      <c r="J14" s="250">
        <f>SUM(F14:I14)</f>
        <v>0</v>
      </c>
      <c r="K14" s="161"/>
      <c r="L14" s="160"/>
    </row>
    <row r="15" spans="1:12" ht="15" x14ac:dyDescent="0.25">
      <c r="A15" s="6" t="str">
        <f>'Stellenplan Antragst.-ErstZE'!B15</f>
        <v xml:space="preserve">A.1.31 Sonstiges </v>
      </c>
      <c r="B15" s="248">
        <f>'Stellenplan Antragst.-ErstZE'!N15</f>
        <v>0</v>
      </c>
      <c r="C15" s="249"/>
      <c r="D15" s="268">
        <f t="shared" si="0"/>
        <v>0</v>
      </c>
      <c r="E15" s="280" t="e">
        <f>(C15-B15)/B15</f>
        <v>#DIV/0!</v>
      </c>
      <c r="F15" s="256"/>
      <c r="G15" s="162"/>
      <c r="H15" s="162"/>
      <c r="I15" s="162"/>
      <c r="J15" s="250">
        <f>SUM(F15:I15)</f>
        <v>0</v>
      </c>
      <c r="K15" s="161"/>
      <c r="L15" s="160"/>
    </row>
    <row r="16" spans="1:12" ht="15" x14ac:dyDescent="0.25">
      <c r="A16" s="163" t="s">
        <v>448</v>
      </c>
      <c r="B16" s="164">
        <f>SUM(B9:B15)</f>
        <v>0</v>
      </c>
      <c r="C16" s="165">
        <f>SUM(C9:C15)</f>
        <v>0</v>
      </c>
      <c r="D16" s="165">
        <f>SUM(D9:D15)</f>
        <v>0</v>
      </c>
      <c r="E16" s="281" t="e">
        <f>(C16-B16)/B16</f>
        <v>#DIV/0!</v>
      </c>
      <c r="F16" s="165">
        <f t="shared" ref="F16:H16" si="3">SUM(F9:F15)</f>
        <v>0</v>
      </c>
      <c r="G16" s="165">
        <f t="shared" si="3"/>
        <v>0</v>
      </c>
      <c r="H16" s="165">
        <f t="shared" si="3"/>
        <v>0</v>
      </c>
      <c r="I16" s="165">
        <f>SUM(I9:I15)</f>
        <v>0</v>
      </c>
      <c r="J16" s="166">
        <f>SUM(F16:I16)</f>
        <v>0</v>
      </c>
      <c r="K16" s="166"/>
      <c r="L16" s="166"/>
    </row>
    <row r="17" spans="1:12" ht="15" x14ac:dyDescent="0.25">
      <c r="A17" s="167" t="s">
        <v>449</v>
      </c>
      <c r="B17" s="168">
        <v>0</v>
      </c>
      <c r="C17" s="158">
        <v>0</v>
      </c>
      <c r="D17" s="268">
        <f>C17-B17</f>
        <v>0</v>
      </c>
      <c r="E17" s="282" t="e">
        <f>(C17-B17)/B17</f>
        <v>#DIV/0!</v>
      </c>
      <c r="F17" s="257"/>
      <c r="G17" s="159"/>
      <c r="H17" s="162"/>
      <c r="I17" s="162"/>
      <c r="J17" s="250">
        <f t="shared" ref="J17:J23" si="4">SUM(F17:I17)</f>
        <v>0</v>
      </c>
      <c r="K17" s="161"/>
      <c r="L17" s="160"/>
    </row>
    <row r="18" spans="1:12" ht="15" x14ac:dyDescent="0.25">
      <c r="A18" s="163" t="s">
        <v>450</v>
      </c>
      <c r="B18" s="168"/>
      <c r="C18" s="158"/>
      <c r="D18" s="268">
        <f>C18-B18</f>
        <v>0</v>
      </c>
      <c r="E18" s="282" t="e">
        <f t="shared" ref="E18" si="5">(C18-B18)/B18</f>
        <v>#DIV/0!</v>
      </c>
      <c r="F18" s="256"/>
      <c r="G18" s="162"/>
      <c r="H18" s="162"/>
      <c r="I18" s="162"/>
      <c r="J18" s="250">
        <f t="shared" si="4"/>
        <v>0</v>
      </c>
      <c r="K18" s="161"/>
      <c r="L18" s="161"/>
    </row>
    <row r="19" spans="1:12" ht="15" x14ac:dyDescent="0.25">
      <c r="A19" s="169" t="s">
        <v>491</v>
      </c>
      <c r="B19" s="168"/>
      <c r="C19" s="158"/>
      <c r="D19" s="268">
        <f>C19-B19</f>
        <v>0</v>
      </c>
      <c r="E19" s="282" t="e">
        <f>(C19-B19)/B19</f>
        <v>#DIV/0!</v>
      </c>
      <c r="F19" s="256"/>
      <c r="G19" s="162"/>
      <c r="H19" s="162"/>
      <c r="I19" s="162"/>
      <c r="J19" s="250">
        <f t="shared" si="4"/>
        <v>0</v>
      </c>
      <c r="K19" s="161"/>
      <c r="L19" s="161"/>
    </row>
    <row r="20" spans="1:12" ht="15" x14ac:dyDescent="0.25">
      <c r="A20" s="163" t="s">
        <v>452</v>
      </c>
      <c r="B20" s="164">
        <f>SUM(B17:B19)</f>
        <v>0</v>
      </c>
      <c r="C20" s="170">
        <f>SUM(C17:C19)</f>
        <v>0</v>
      </c>
      <c r="D20" s="170">
        <f t="shared" ref="D20:I20" si="6">SUM(D17:D19)</f>
        <v>0</v>
      </c>
      <c r="E20" s="281" t="e">
        <f>(C20-B20)/B20</f>
        <v>#DIV/0!</v>
      </c>
      <c r="F20" s="170">
        <f t="shared" si="6"/>
        <v>0</v>
      </c>
      <c r="G20" s="170">
        <f t="shared" si="6"/>
        <v>0</v>
      </c>
      <c r="H20" s="170">
        <f t="shared" si="6"/>
        <v>0</v>
      </c>
      <c r="I20" s="170">
        <f t="shared" si="6"/>
        <v>0</v>
      </c>
      <c r="J20" s="166">
        <f t="shared" si="4"/>
        <v>0</v>
      </c>
      <c r="K20" s="171"/>
      <c r="L20" s="171"/>
    </row>
    <row r="21" spans="1:12" ht="15" x14ac:dyDescent="0.25">
      <c r="A21" s="167" t="s">
        <v>398</v>
      </c>
      <c r="B21" s="168"/>
      <c r="C21" s="158"/>
      <c r="D21" s="268">
        <f t="shared" ref="D21:D25" si="7">C21-B21</f>
        <v>0</v>
      </c>
      <c r="E21" s="283" t="e">
        <f>(C21-B21)/B21</f>
        <v>#DIV/0!</v>
      </c>
      <c r="F21" s="257"/>
      <c r="G21" s="159"/>
      <c r="H21" s="162"/>
      <c r="I21" s="162"/>
      <c r="J21" s="250">
        <f>SUM(F21:I21)</f>
        <v>0</v>
      </c>
      <c r="K21" s="161"/>
      <c r="L21" s="160"/>
    </row>
    <row r="22" spans="1:12" ht="15" x14ac:dyDescent="0.25">
      <c r="A22" s="163" t="s">
        <v>397</v>
      </c>
      <c r="B22" s="168"/>
      <c r="C22" s="158"/>
      <c r="D22" s="268">
        <f t="shared" si="7"/>
        <v>0</v>
      </c>
      <c r="E22" s="283" t="e">
        <f t="shared" ref="E22:E25" si="8">(C22-B22)/B22</f>
        <v>#DIV/0!</v>
      </c>
      <c r="F22" s="256"/>
      <c r="G22" s="162"/>
      <c r="H22" s="162"/>
      <c r="I22" s="162"/>
      <c r="J22" s="250">
        <f t="shared" si="4"/>
        <v>0</v>
      </c>
      <c r="K22" s="161"/>
      <c r="L22" s="160"/>
    </row>
    <row r="23" spans="1:12" ht="15" x14ac:dyDescent="0.25">
      <c r="A23" s="172" t="s">
        <v>496</v>
      </c>
      <c r="B23" s="168"/>
      <c r="C23" s="158"/>
      <c r="D23" s="268">
        <f t="shared" si="7"/>
        <v>0</v>
      </c>
      <c r="E23" s="283" t="e">
        <f t="shared" si="8"/>
        <v>#DIV/0!</v>
      </c>
      <c r="F23" s="256"/>
      <c r="G23" s="162"/>
      <c r="H23" s="162"/>
      <c r="I23" s="162"/>
      <c r="J23" s="250">
        <f t="shared" si="4"/>
        <v>0</v>
      </c>
      <c r="K23" s="161"/>
      <c r="L23" s="161"/>
    </row>
    <row r="24" spans="1:12" ht="15" x14ac:dyDescent="0.25">
      <c r="A24" s="163" t="s">
        <v>395</v>
      </c>
      <c r="B24" s="168"/>
      <c r="C24" s="158"/>
      <c r="D24" s="268">
        <f t="shared" si="7"/>
        <v>0</v>
      </c>
      <c r="E24" s="283" t="e">
        <f t="shared" si="8"/>
        <v>#DIV/0!</v>
      </c>
      <c r="F24" s="256"/>
      <c r="G24" s="162"/>
      <c r="H24" s="162"/>
      <c r="I24" s="162"/>
      <c r="J24" s="250">
        <f>SUM(F24:I24)</f>
        <v>0</v>
      </c>
      <c r="K24" s="161"/>
      <c r="L24" s="161"/>
    </row>
    <row r="25" spans="1:12" ht="15" x14ac:dyDescent="0.25">
      <c r="A25" s="163" t="s">
        <v>400</v>
      </c>
      <c r="B25" s="168"/>
      <c r="C25" s="158"/>
      <c r="D25" s="268">
        <f t="shared" si="7"/>
        <v>0</v>
      </c>
      <c r="E25" s="283" t="e">
        <f t="shared" si="8"/>
        <v>#DIV/0!</v>
      </c>
      <c r="F25" s="257"/>
      <c r="G25" s="159"/>
      <c r="H25" s="162"/>
      <c r="I25" s="162"/>
      <c r="J25" s="250">
        <f t="shared" ref="J25:J36" si="9">SUM(F25:I25)</f>
        <v>0</v>
      </c>
      <c r="K25" s="161"/>
      <c r="L25" s="160"/>
    </row>
    <row r="26" spans="1:12" ht="15" x14ac:dyDescent="0.25">
      <c r="A26" s="163" t="s">
        <v>453</v>
      </c>
      <c r="B26" s="168"/>
      <c r="C26" s="158"/>
      <c r="D26" s="268">
        <f t="shared" ref="D26:D27" si="10">C26-B26</f>
        <v>0</v>
      </c>
      <c r="E26" s="283" t="e">
        <f t="shared" ref="E26:E27" si="11">(C26-B26)/B26</f>
        <v>#DIV/0!</v>
      </c>
      <c r="F26" s="256"/>
      <c r="G26" s="162"/>
      <c r="H26" s="162"/>
      <c r="I26" s="162"/>
      <c r="J26" s="250">
        <f t="shared" ref="J26:J31" si="12">SUM(F26:I26)</f>
        <v>0</v>
      </c>
      <c r="K26" s="161"/>
      <c r="L26" s="160"/>
    </row>
    <row r="27" spans="1:12" ht="15" x14ac:dyDescent="0.25">
      <c r="A27" s="163" t="s">
        <v>396</v>
      </c>
      <c r="B27" s="168"/>
      <c r="C27" s="158"/>
      <c r="D27" s="268">
        <f t="shared" si="10"/>
        <v>0</v>
      </c>
      <c r="E27" s="283" t="e">
        <f t="shared" si="11"/>
        <v>#DIV/0!</v>
      </c>
      <c r="F27" s="256"/>
      <c r="G27" s="162"/>
      <c r="H27" s="162"/>
      <c r="I27" s="162"/>
      <c r="J27" s="250">
        <f t="shared" si="12"/>
        <v>0</v>
      </c>
      <c r="K27" s="161"/>
      <c r="L27" s="160"/>
    </row>
    <row r="28" spans="1:12" ht="15" x14ac:dyDescent="0.25">
      <c r="A28" s="163" t="s">
        <v>454</v>
      </c>
      <c r="B28" s="164">
        <f t="shared" ref="B28:I28" si="13">SUM(B21:B27)</f>
        <v>0</v>
      </c>
      <c r="C28" s="164">
        <f t="shared" si="13"/>
        <v>0</v>
      </c>
      <c r="D28" s="164">
        <f t="shared" si="13"/>
        <v>0</v>
      </c>
      <c r="E28" s="164" t="e">
        <f>SUM(E21:E27)</f>
        <v>#DIV/0!</v>
      </c>
      <c r="F28" s="164">
        <f t="shared" si="13"/>
        <v>0</v>
      </c>
      <c r="G28" s="164">
        <f t="shared" si="13"/>
        <v>0</v>
      </c>
      <c r="H28" s="164">
        <f t="shared" si="13"/>
        <v>0</v>
      </c>
      <c r="I28" s="164">
        <f t="shared" si="13"/>
        <v>0</v>
      </c>
      <c r="J28" s="166">
        <f t="shared" si="12"/>
        <v>0</v>
      </c>
      <c r="K28" s="171"/>
      <c r="L28" s="171"/>
    </row>
    <row r="29" spans="1:12" ht="15" x14ac:dyDescent="0.25">
      <c r="A29" s="173" t="s">
        <v>401</v>
      </c>
      <c r="B29" s="168"/>
      <c r="C29" s="158"/>
      <c r="D29" s="268">
        <f>C29-B29</f>
        <v>0</v>
      </c>
      <c r="E29" s="282" t="e">
        <f>(C29-B29)/B29</f>
        <v>#DIV/0!</v>
      </c>
      <c r="F29" s="257"/>
      <c r="G29" s="159"/>
      <c r="H29" s="162"/>
      <c r="I29" s="162"/>
      <c r="J29" s="250">
        <f t="shared" si="12"/>
        <v>0</v>
      </c>
      <c r="K29" s="161"/>
      <c r="L29" s="160"/>
    </row>
    <row r="30" spans="1:12" ht="15" x14ac:dyDescent="0.25">
      <c r="A30" s="163" t="s">
        <v>455</v>
      </c>
      <c r="B30" s="164">
        <f>SUM(B29:B29)</f>
        <v>0</v>
      </c>
      <c r="C30" s="170">
        <f>SUM(C29:C29)</f>
        <v>0</v>
      </c>
      <c r="D30" s="170">
        <f>SUM(D29:D29)</f>
        <v>0</v>
      </c>
      <c r="E30" s="281" t="e">
        <f>(C30-B30)/B30</f>
        <v>#DIV/0!</v>
      </c>
      <c r="F30" s="170">
        <f>SUM(F29:F29)</f>
        <v>0</v>
      </c>
      <c r="G30" s="170">
        <f t="shared" ref="G30:I30" si="14">SUM(G29:G29)</f>
        <v>0</v>
      </c>
      <c r="H30" s="170">
        <f t="shared" si="14"/>
        <v>0</v>
      </c>
      <c r="I30" s="170">
        <f t="shared" si="14"/>
        <v>0</v>
      </c>
      <c r="J30" s="166">
        <f t="shared" si="12"/>
        <v>0</v>
      </c>
      <c r="K30" s="171"/>
      <c r="L30" s="171"/>
    </row>
    <row r="31" spans="1:12" ht="15" x14ac:dyDescent="0.25">
      <c r="A31" s="174" t="s">
        <v>492</v>
      </c>
      <c r="B31" s="168">
        <f>'WP 1 Finanzierungsplan '!B36</f>
        <v>0</v>
      </c>
      <c r="C31" s="158"/>
      <c r="D31" s="268">
        <f t="shared" ref="D31:D35" si="15">C31-B31</f>
        <v>0</v>
      </c>
      <c r="E31" s="282" t="e">
        <f>(C31-B31)/B31</f>
        <v>#DIV/0!</v>
      </c>
      <c r="F31" s="257"/>
      <c r="G31" s="159"/>
      <c r="H31" s="162"/>
      <c r="I31" s="162"/>
      <c r="J31" s="250">
        <f t="shared" si="12"/>
        <v>0</v>
      </c>
      <c r="K31" s="161"/>
      <c r="L31" s="160"/>
    </row>
    <row r="32" spans="1:12" ht="15" x14ac:dyDescent="0.25">
      <c r="A32" s="174" t="s">
        <v>492</v>
      </c>
      <c r="B32" s="168">
        <f>'WP 2 Finanzierungsplan'!B36</f>
        <v>0</v>
      </c>
      <c r="C32" s="158"/>
      <c r="D32" s="268">
        <f t="shared" si="15"/>
        <v>0</v>
      </c>
      <c r="E32" s="282" t="e">
        <f t="shared" ref="E32:E49" si="16">(C32-B32)/B32</f>
        <v>#DIV/0!</v>
      </c>
      <c r="F32" s="256"/>
      <c r="G32" s="162"/>
      <c r="H32" s="162"/>
      <c r="I32" s="162"/>
      <c r="J32" s="250">
        <f t="shared" si="9"/>
        <v>0</v>
      </c>
      <c r="K32" s="161"/>
      <c r="L32" s="160" t="s">
        <v>407</v>
      </c>
    </row>
    <row r="33" spans="1:12" ht="15" x14ac:dyDescent="0.25">
      <c r="A33" s="174" t="s">
        <v>492</v>
      </c>
      <c r="B33" s="168">
        <f>'WP 3 Finanzierungsplan'!B36</f>
        <v>0</v>
      </c>
      <c r="C33" s="158"/>
      <c r="D33" s="268">
        <f t="shared" si="15"/>
        <v>0</v>
      </c>
      <c r="E33" s="282" t="e">
        <f>(C33-B33)/B33</f>
        <v>#DIV/0!</v>
      </c>
      <c r="F33" s="256"/>
      <c r="G33" s="162"/>
      <c r="H33" s="162"/>
      <c r="I33" s="162"/>
      <c r="J33" s="250">
        <f>SUM(F33:I33)</f>
        <v>0</v>
      </c>
      <c r="K33" s="161"/>
      <c r="L33" s="160" t="s">
        <v>407</v>
      </c>
    </row>
    <row r="34" spans="1:12" ht="30" x14ac:dyDescent="0.25">
      <c r="A34" s="174" t="s">
        <v>493</v>
      </c>
      <c r="B34" s="168">
        <f>'WP 1 Finanzierungsplan '!B32+'WP 1 Finanzierungsplan '!B34+'WP 1 Finanzierungsplan '!B39</f>
        <v>0</v>
      </c>
      <c r="C34" s="158"/>
      <c r="D34" s="268">
        <f t="shared" si="15"/>
        <v>0</v>
      </c>
      <c r="E34" s="282" t="e">
        <f t="shared" si="16"/>
        <v>#DIV/0!</v>
      </c>
      <c r="F34" s="256"/>
      <c r="G34" s="162"/>
      <c r="H34" s="162"/>
      <c r="I34" s="162"/>
      <c r="J34" s="250">
        <f t="shared" si="9"/>
        <v>0</v>
      </c>
      <c r="K34" s="161"/>
      <c r="L34" s="175"/>
    </row>
    <row r="35" spans="1:12" ht="30" x14ac:dyDescent="0.25">
      <c r="A35" s="174" t="s">
        <v>493</v>
      </c>
      <c r="B35" s="168">
        <f>'WP 2 Finanzierungsplan'!B32+'WP 2 Finanzierungsplan'!B34+'WP 2 Finanzierungsplan'!B38</f>
        <v>0</v>
      </c>
      <c r="C35" s="158"/>
      <c r="D35" s="268">
        <f t="shared" si="15"/>
        <v>0</v>
      </c>
      <c r="E35" s="282" t="e">
        <f>(C35-B35)/B35</f>
        <v>#DIV/0!</v>
      </c>
      <c r="F35" s="257"/>
      <c r="G35" s="159"/>
      <c r="H35" s="162"/>
      <c r="I35" s="162"/>
      <c r="J35" s="250">
        <f>SUM(F35:I35)</f>
        <v>0</v>
      </c>
      <c r="K35" s="161"/>
      <c r="L35" s="161"/>
    </row>
    <row r="36" spans="1:12" ht="30" x14ac:dyDescent="0.25">
      <c r="A36" s="174" t="s">
        <v>493</v>
      </c>
      <c r="B36" s="168">
        <f>'WP 3 Finanzierungsplan'!B32+'WP 3 Finanzierungsplan'!B34+'WP 3 Finanzierungsplan'!B39</f>
        <v>0</v>
      </c>
      <c r="C36" s="158"/>
      <c r="D36" s="268">
        <f>C36-B36</f>
        <v>0</v>
      </c>
      <c r="E36" s="282" t="e">
        <f t="shared" si="16"/>
        <v>#DIV/0!</v>
      </c>
      <c r="F36" s="256"/>
      <c r="G36" s="162"/>
      <c r="H36" s="162"/>
      <c r="I36" s="162"/>
      <c r="J36" s="250">
        <f t="shared" si="9"/>
        <v>0</v>
      </c>
      <c r="K36" s="161"/>
      <c r="L36" s="176"/>
    </row>
    <row r="37" spans="1:12" ht="15" x14ac:dyDescent="0.25">
      <c r="A37" s="163" t="s">
        <v>456</v>
      </c>
      <c r="B37" s="164">
        <f>SUM(B31:B36)</f>
        <v>0</v>
      </c>
      <c r="C37" s="164">
        <f>SUM(C31:C36)</f>
        <v>0</v>
      </c>
      <c r="D37" s="269">
        <f t="shared" ref="D37:I37" si="17">SUM(D31:D36)</f>
        <v>0</v>
      </c>
      <c r="E37" s="281" t="e">
        <f>(C37-B37)/B37</f>
        <v>#DIV/0!</v>
      </c>
      <c r="F37" s="275">
        <f t="shared" si="17"/>
        <v>0</v>
      </c>
      <c r="G37" s="164">
        <f t="shared" si="17"/>
        <v>0</v>
      </c>
      <c r="H37" s="164">
        <f t="shared" si="17"/>
        <v>0</v>
      </c>
      <c r="I37" s="164">
        <f t="shared" si="17"/>
        <v>0</v>
      </c>
      <c r="J37" s="166">
        <f>SUM(F37:I37)</f>
        <v>0</v>
      </c>
      <c r="K37" s="171"/>
      <c r="L37" s="171"/>
    </row>
    <row r="38" spans="1:12" ht="15.75" thickBot="1" x14ac:dyDescent="0.3">
      <c r="A38" s="177" t="s">
        <v>259</v>
      </c>
      <c r="B38" s="178">
        <f>SUM(B16,B20,B28,B37,B30)</f>
        <v>0</v>
      </c>
      <c r="C38" s="178">
        <f>SUM(C16,C20,C28,C37,C30)</f>
        <v>0</v>
      </c>
      <c r="D38" s="270">
        <f>SUM(D16,D20,D28,D37,D30)</f>
        <v>0</v>
      </c>
      <c r="E38" s="281" t="e">
        <f t="shared" si="16"/>
        <v>#DIV/0!</v>
      </c>
      <c r="F38" s="276">
        <f>SUM(F16,F20,F28,F37,F30)</f>
        <v>0</v>
      </c>
      <c r="G38" s="178">
        <f>SUM(G16,G20,G28,G37,G30)</f>
        <v>0</v>
      </c>
      <c r="H38" s="178">
        <f>SUM(H16,H20,H28,H37,H30)</f>
        <v>0</v>
      </c>
      <c r="I38" s="178">
        <f>SUM(I16,I20,I28,I37,I30)</f>
        <v>0</v>
      </c>
      <c r="J38" s="166">
        <f>SUM(F38:I38)</f>
        <v>0</v>
      </c>
      <c r="K38" s="179"/>
      <c r="L38" s="179"/>
    </row>
    <row r="39" spans="1:12" ht="15" x14ac:dyDescent="0.25">
      <c r="A39" s="180" t="s">
        <v>402</v>
      </c>
      <c r="B39" s="168"/>
      <c r="C39" s="158"/>
      <c r="D39" s="268">
        <f t="shared" ref="D39" si="18">C39-B39</f>
        <v>0</v>
      </c>
      <c r="E39" s="282" t="e">
        <f t="shared" si="16"/>
        <v>#DIV/0!</v>
      </c>
      <c r="F39" s="257"/>
      <c r="G39" s="159"/>
      <c r="H39" s="162"/>
      <c r="I39" s="162"/>
      <c r="J39" s="250">
        <f t="shared" ref="J39" si="19">SUM(F39:I39)</f>
        <v>0</v>
      </c>
      <c r="K39" s="161"/>
      <c r="L39" s="161"/>
    </row>
    <row r="40" spans="1:12" ht="15.75" thickBot="1" x14ac:dyDescent="0.3">
      <c r="A40" s="234" t="s">
        <v>477</v>
      </c>
      <c r="B40" s="178">
        <f t="shared" ref="B40:I40" si="20">SUM(B39:B39)</f>
        <v>0</v>
      </c>
      <c r="C40" s="178">
        <f t="shared" si="20"/>
        <v>0</v>
      </c>
      <c r="D40" s="270">
        <f t="shared" si="20"/>
        <v>0</v>
      </c>
      <c r="E40" s="281" t="e">
        <f>(C40-B40)/B40</f>
        <v>#DIV/0!</v>
      </c>
      <c r="F40" s="276">
        <f t="shared" si="20"/>
        <v>0</v>
      </c>
      <c r="G40" s="178">
        <f t="shared" si="20"/>
        <v>0</v>
      </c>
      <c r="H40" s="178">
        <f t="shared" si="20"/>
        <v>0</v>
      </c>
      <c r="I40" s="178">
        <f t="shared" si="20"/>
        <v>0</v>
      </c>
      <c r="J40" s="166">
        <f t="shared" ref="J40:J50" si="21">SUM(F40:I40)</f>
        <v>0</v>
      </c>
      <c r="K40" s="171"/>
      <c r="L40" s="171"/>
    </row>
    <row r="41" spans="1:12" ht="15" x14ac:dyDescent="0.25">
      <c r="A41" s="231" t="s">
        <v>457</v>
      </c>
      <c r="B41" s="157">
        <f>B30</f>
        <v>0</v>
      </c>
      <c r="C41" s="157">
        <f>C30</f>
        <v>0</v>
      </c>
      <c r="D41" s="271">
        <f t="shared" ref="D41:D46" si="22">C41-B41</f>
        <v>0</v>
      </c>
      <c r="E41" s="282" t="e">
        <f t="shared" si="16"/>
        <v>#DIV/0!</v>
      </c>
      <c r="F41" s="257"/>
      <c r="G41" s="159"/>
      <c r="H41" s="159"/>
      <c r="I41" s="159"/>
      <c r="J41" s="250">
        <f t="shared" si="21"/>
        <v>0</v>
      </c>
      <c r="K41" s="233"/>
      <c r="L41" s="233"/>
    </row>
    <row r="42" spans="1:12" ht="15.75" thickBot="1" x14ac:dyDescent="0.3">
      <c r="A42" s="234" t="s">
        <v>478</v>
      </c>
      <c r="B42" s="178">
        <f>SUM(B41)</f>
        <v>0</v>
      </c>
      <c r="C42" s="178">
        <f>SUM(C41)</f>
        <v>0</v>
      </c>
      <c r="D42" s="270">
        <f t="shared" ref="D42:I42" si="23">SUM(D41)</f>
        <v>0</v>
      </c>
      <c r="E42" s="281" t="e">
        <f t="shared" si="16"/>
        <v>#DIV/0!</v>
      </c>
      <c r="F42" s="276">
        <f t="shared" si="23"/>
        <v>0</v>
      </c>
      <c r="G42" s="178">
        <f t="shared" si="23"/>
        <v>0</v>
      </c>
      <c r="H42" s="178">
        <f t="shared" si="23"/>
        <v>0</v>
      </c>
      <c r="I42" s="178">
        <f t="shared" si="23"/>
        <v>0</v>
      </c>
      <c r="J42" s="166">
        <f t="shared" si="21"/>
        <v>0</v>
      </c>
      <c r="K42" s="171"/>
      <c r="L42" s="171"/>
    </row>
    <row r="43" spans="1:12" ht="15" x14ac:dyDescent="0.25">
      <c r="A43" s="180" t="s">
        <v>479</v>
      </c>
      <c r="B43" s="168">
        <f>B38*0.7</f>
        <v>0</v>
      </c>
      <c r="C43" s="158"/>
      <c r="D43" s="268">
        <f t="shared" ref="D43" si="24">C43-B43</f>
        <v>0</v>
      </c>
      <c r="E43" s="282" t="e">
        <f t="shared" si="16"/>
        <v>#DIV/0!</v>
      </c>
      <c r="F43" s="257"/>
      <c r="G43" s="159"/>
      <c r="H43" s="162"/>
      <c r="I43" s="162"/>
      <c r="J43" s="250">
        <f t="shared" si="21"/>
        <v>0</v>
      </c>
      <c r="K43" s="161"/>
      <c r="L43" s="160"/>
    </row>
    <row r="44" spans="1:12" ht="15.75" thickBot="1" x14ac:dyDescent="0.3">
      <c r="A44" s="234" t="s">
        <v>458</v>
      </c>
      <c r="B44" s="178">
        <f>B43</f>
        <v>0</v>
      </c>
      <c r="C44" s="178">
        <f>C43</f>
        <v>0</v>
      </c>
      <c r="D44" s="270">
        <f t="shared" ref="D44:I44" si="25">D43</f>
        <v>0</v>
      </c>
      <c r="E44" s="281" t="e">
        <f t="shared" si="16"/>
        <v>#DIV/0!</v>
      </c>
      <c r="F44" s="276">
        <f t="shared" si="25"/>
        <v>0</v>
      </c>
      <c r="G44" s="178">
        <f t="shared" si="25"/>
        <v>0</v>
      </c>
      <c r="H44" s="178">
        <f t="shared" si="25"/>
        <v>0</v>
      </c>
      <c r="I44" s="178">
        <f t="shared" si="25"/>
        <v>0</v>
      </c>
      <c r="J44" s="166">
        <f t="shared" si="21"/>
        <v>0</v>
      </c>
      <c r="K44" s="235"/>
      <c r="L44" s="342" t="s">
        <v>552</v>
      </c>
    </row>
    <row r="45" spans="1:12" ht="15" x14ac:dyDescent="0.25">
      <c r="A45" s="180" t="s">
        <v>403</v>
      </c>
      <c r="B45" s="168">
        <f>'WP 1 Finanzierungsplan '!B32+'WP 1 Finanzierungsplan '!B34+'WP 1 Finanzierungsplan '!B39</f>
        <v>0</v>
      </c>
      <c r="C45" s="158"/>
      <c r="D45" s="268">
        <f t="shared" si="22"/>
        <v>0</v>
      </c>
      <c r="E45" s="282" t="e">
        <f>(C45-B45)/B45</f>
        <v>#DIV/0!</v>
      </c>
      <c r="F45" s="256"/>
      <c r="G45" s="162"/>
      <c r="H45" s="162"/>
      <c r="I45" s="162"/>
      <c r="J45" s="250">
        <f t="shared" si="21"/>
        <v>0</v>
      </c>
      <c r="K45" s="161"/>
      <c r="L45" s="161"/>
    </row>
    <row r="46" spans="1:12" ht="15" x14ac:dyDescent="0.25">
      <c r="A46" s="180" t="s">
        <v>403</v>
      </c>
      <c r="B46" s="168">
        <f>'WP 2 Finanzierungsplan'!B32+'WP 2 Finanzierungsplan'!B34+'WP 2 Finanzierungsplan'!B38</f>
        <v>0</v>
      </c>
      <c r="C46" s="158"/>
      <c r="D46" s="268">
        <f t="shared" si="22"/>
        <v>0</v>
      </c>
      <c r="E46" s="282" t="e">
        <f t="shared" si="16"/>
        <v>#DIV/0!</v>
      </c>
      <c r="F46" s="256"/>
      <c r="G46" s="162"/>
      <c r="H46" s="162"/>
      <c r="I46" s="162"/>
      <c r="J46" s="250">
        <f t="shared" si="21"/>
        <v>0</v>
      </c>
      <c r="K46" s="161"/>
      <c r="L46" s="161"/>
    </row>
    <row r="47" spans="1:12" ht="15" x14ac:dyDescent="0.25">
      <c r="A47" s="180" t="s">
        <v>403</v>
      </c>
      <c r="B47" s="260">
        <f>'WP 3 Finanzierungsplan'!B32+'WP 3 Finanzierungsplan'!B34+'WP 3 Finanzierungsplan'!B39</f>
        <v>0</v>
      </c>
      <c r="C47" s="261"/>
      <c r="D47" s="268">
        <f t="shared" ref="D47" si="26">C47-B47</f>
        <v>0</v>
      </c>
      <c r="E47" s="282" t="e">
        <f t="shared" si="16"/>
        <v>#DIV/0!</v>
      </c>
      <c r="F47" s="256"/>
      <c r="G47" s="162"/>
      <c r="H47" s="162"/>
      <c r="I47" s="162"/>
      <c r="J47" s="250">
        <f t="shared" si="21"/>
        <v>0</v>
      </c>
      <c r="K47" s="262"/>
      <c r="L47" s="262"/>
    </row>
    <row r="48" spans="1:12" ht="15.75" thickBot="1" x14ac:dyDescent="0.3">
      <c r="A48" s="234" t="s">
        <v>480</v>
      </c>
      <c r="B48" s="178">
        <f>SUM(B45:B47)</f>
        <v>0</v>
      </c>
      <c r="C48" s="178">
        <f t="shared" ref="C48:I48" si="27">SUM(C45:C47)</f>
        <v>0</v>
      </c>
      <c r="D48" s="270">
        <f t="shared" si="27"/>
        <v>0</v>
      </c>
      <c r="E48" s="281" t="e">
        <f t="shared" si="16"/>
        <v>#DIV/0!</v>
      </c>
      <c r="F48" s="276">
        <f>SUM(F45:F47)</f>
        <v>0</v>
      </c>
      <c r="G48" s="178">
        <f t="shared" si="27"/>
        <v>0</v>
      </c>
      <c r="H48" s="178">
        <f t="shared" si="27"/>
        <v>0</v>
      </c>
      <c r="I48" s="178">
        <f t="shared" si="27"/>
        <v>0</v>
      </c>
      <c r="J48" s="166">
        <f t="shared" si="21"/>
        <v>0</v>
      </c>
      <c r="K48" s="235"/>
      <c r="L48" s="235"/>
    </row>
    <row r="49" spans="1:12" ht="15.75" thickBot="1" x14ac:dyDescent="0.3">
      <c r="A49" s="177" t="s">
        <v>389</v>
      </c>
      <c r="B49" s="179">
        <f>B40+B42+B44+B48</f>
        <v>0</v>
      </c>
      <c r="C49" s="179">
        <f>C40+C42+C44+C48</f>
        <v>0</v>
      </c>
      <c r="D49" s="272">
        <f t="shared" ref="D49:I49" si="28">D40+D42+D44+D48</f>
        <v>0</v>
      </c>
      <c r="E49" s="284" t="e">
        <f t="shared" si="16"/>
        <v>#DIV/0!</v>
      </c>
      <c r="F49" s="277">
        <f t="shared" si="28"/>
        <v>0</v>
      </c>
      <c r="G49" s="179">
        <f t="shared" si="28"/>
        <v>0</v>
      </c>
      <c r="H49" s="179">
        <f t="shared" si="28"/>
        <v>0</v>
      </c>
      <c r="I49" s="179">
        <f t="shared" si="28"/>
        <v>0</v>
      </c>
      <c r="J49" s="166">
        <f t="shared" si="21"/>
        <v>0</v>
      </c>
      <c r="K49" s="179"/>
      <c r="L49" s="179"/>
    </row>
    <row r="50" spans="1:12" ht="15.75" thickBot="1" x14ac:dyDescent="0.3">
      <c r="A50" s="302" t="s">
        <v>55</v>
      </c>
      <c r="B50" s="303">
        <f t="shared" ref="B50:I50" si="29">B38-B49</f>
        <v>0</v>
      </c>
      <c r="C50" s="303">
        <f t="shared" si="29"/>
        <v>0</v>
      </c>
      <c r="D50" s="304">
        <f t="shared" si="29"/>
        <v>0</v>
      </c>
      <c r="E50" s="305" t="e">
        <f>(C50-B50)/B50</f>
        <v>#DIV/0!</v>
      </c>
      <c r="F50" s="306">
        <f t="shared" si="29"/>
        <v>0</v>
      </c>
      <c r="G50" s="303">
        <f t="shared" si="29"/>
        <v>0</v>
      </c>
      <c r="H50" s="303">
        <f t="shared" si="29"/>
        <v>0</v>
      </c>
      <c r="I50" s="303">
        <f t="shared" si="29"/>
        <v>0</v>
      </c>
      <c r="J50" s="307">
        <f t="shared" si="21"/>
        <v>0</v>
      </c>
      <c r="K50" s="179"/>
      <c r="L50" s="341" t="s">
        <v>551</v>
      </c>
    </row>
    <row r="51" spans="1:12" ht="15" x14ac:dyDescent="0.25">
      <c r="A51" s="181" t="s">
        <v>484</v>
      </c>
      <c r="B51" s="240" t="e">
        <f>B44/B49</f>
        <v>#DIV/0!</v>
      </c>
      <c r="C51" s="240" t="e">
        <f>C44/C49</f>
        <v>#DIV/0!</v>
      </c>
      <c r="D51" s="154"/>
      <c r="E51" s="154"/>
      <c r="F51" s="285" t="e">
        <f>F43/F38</f>
        <v>#DIV/0!</v>
      </c>
      <c r="G51" s="285" t="e">
        <f t="shared" ref="G51:I51" si="30">G43/G38</f>
        <v>#DIV/0!</v>
      </c>
      <c r="H51" s="285" t="e">
        <f t="shared" si="30"/>
        <v>#DIV/0!</v>
      </c>
      <c r="I51" s="285" t="e">
        <f t="shared" si="30"/>
        <v>#DIV/0!</v>
      </c>
      <c r="J51" s="154"/>
      <c r="K51" s="182"/>
      <c r="L51" s="154"/>
    </row>
    <row r="52" spans="1:12" ht="15" x14ac:dyDescent="0.25">
      <c r="A52" s="181" t="s">
        <v>544</v>
      </c>
      <c r="B52" s="327" t="e">
        <f>B54/B53</f>
        <v>#DIV/0!</v>
      </c>
      <c r="C52" s="327" t="e">
        <f>C54/C53</f>
        <v>#DIV/0!</v>
      </c>
    </row>
    <row r="53" spans="1:12" ht="24.95" customHeight="1" x14ac:dyDescent="0.2">
      <c r="A53" s="150" t="s">
        <v>542</v>
      </c>
      <c r="B53" s="326">
        <f>SUM(B16,B20,B28,B30)</f>
        <v>0</v>
      </c>
      <c r="C53" s="326">
        <f>SUM(C16,C20,C28,C30)</f>
        <v>0</v>
      </c>
    </row>
    <row r="54" spans="1:12" ht="24.95" customHeight="1" x14ac:dyDescent="0.2">
      <c r="A54" s="150" t="s">
        <v>543</v>
      </c>
      <c r="B54" s="326">
        <f>B43-B31-B32-B33</f>
        <v>0</v>
      </c>
      <c r="C54" s="326">
        <f>C43-C31-C32-C33</f>
        <v>0</v>
      </c>
    </row>
    <row r="55" spans="1:12" ht="24.95" customHeight="1" x14ac:dyDescent="0.2"/>
    <row r="56" spans="1:12" ht="24.95" customHeight="1" x14ac:dyDescent="0.2"/>
    <row r="57" spans="1:12" ht="24.95" customHeight="1" x14ac:dyDescent="0.2"/>
    <row r="58" spans="1:12" ht="24.95" customHeight="1" x14ac:dyDescent="0.2"/>
    <row r="59" spans="1:12" ht="24.95" customHeight="1" x14ac:dyDescent="0.2"/>
    <row r="60" spans="1:12" ht="24.95" customHeight="1" x14ac:dyDescent="0.2"/>
    <row r="61" spans="1:12" ht="24.95" customHeight="1" x14ac:dyDescent="0.2"/>
    <row r="62" spans="1:12" ht="24.95" customHeight="1" x14ac:dyDescent="0.2"/>
    <row r="63" spans="1:12" ht="24.95" customHeight="1" x14ac:dyDescent="0.2"/>
  </sheetData>
  <conditionalFormatting sqref="J16:K16">
    <cfRule type="cellIs" dxfId="33" priority="16" operator="notEqual">
      <formula>#REF!</formula>
    </cfRule>
  </conditionalFormatting>
  <conditionalFormatting sqref="J20:K20">
    <cfRule type="cellIs" dxfId="32" priority="15" operator="notEqual">
      <formula>#REF!</formula>
    </cfRule>
  </conditionalFormatting>
  <conditionalFormatting sqref="J28:K28">
    <cfRule type="cellIs" dxfId="31" priority="14" operator="notEqual">
      <formula>#REF!</formula>
    </cfRule>
  </conditionalFormatting>
  <conditionalFormatting sqref="J30:K30">
    <cfRule type="cellIs" dxfId="30" priority="13" operator="notEqual">
      <formula>#REF!</formula>
    </cfRule>
  </conditionalFormatting>
  <conditionalFormatting sqref="J37:K38">
    <cfRule type="cellIs" dxfId="29" priority="12" operator="notEqual">
      <formula>#REF!</formula>
    </cfRule>
  </conditionalFormatting>
  <conditionalFormatting sqref="K40:L40">
    <cfRule type="cellIs" dxfId="28" priority="9" operator="notEqual">
      <formula>#REF!</formula>
    </cfRule>
  </conditionalFormatting>
  <conditionalFormatting sqref="K42:L42">
    <cfRule type="cellIs" dxfId="27" priority="8" operator="notEqual">
      <formula>#REF!</formula>
    </cfRule>
  </conditionalFormatting>
  <conditionalFormatting sqref="J40">
    <cfRule type="cellIs" dxfId="26" priority="5" operator="notEqual">
      <formula>#REF!</formula>
    </cfRule>
  </conditionalFormatting>
  <conditionalFormatting sqref="J42">
    <cfRule type="cellIs" dxfId="25" priority="4" operator="notEqual">
      <formula>#REF!</formula>
    </cfRule>
  </conditionalFormatting>
  <conditionalFormatting sqref="J44">
    <cfRule type="cellIs" dxfId="24" priority="3" operator="notEqual">
      <formula>#REF!</formula>
    </cfRule>
  </conditionalFormatting>
  <conditionalFormatting sqref="J48">
    <cfRule type="cellIs" dxfId="23" priority="2" operator="notEqual">
      <formula>#REF!</formula>
    </cfRule>
  </conditionalFormatting>
  <conditionalFormatting sqref="J49">
    <cfRule type="cellIs" dxfId="22" priority="1" operator="notEqual">
      <formula>#REF!</formula>
    </cfRule>
  </conditionalFormatting>
  <pageMargins left="0.25" right="0.25" top="0.75" bottom="0.75" header="0.3" footer="0.3"/>
  <pageSetup paperSize="9" scale="89" fitToWidth="0"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13331-3862-49CD-9322-4BCFC0DC899D}">
  <dimension ref="A1:Q16"/>
  <sheetViews>
    <sheetView zoomScale="115" zoomScaleNormal="115" workbookViewId="0">
      <pane xSplit="2" ySplit="8" topLeftCell="C9" activePane="bottomRight" state="frozen"/>
      <selection activeCell="A3" sqref="A3"/>
      <selection pane="topRight" activeCell="A3" sqref="A3"/>
      <selection pane="bottomLeft" activeCell="A3" sqref="A3"/>
      <selection pane="bottomRight" activeCell="F24" sqref="F24"/>
    </sheetView>
  </sheetViews>
  <sheetFormatPr baseColWidth="10" defaultRowHeight="15" outlineLevelCol="1" x14ac:dyDescent="0.25"/>
  <cols>
    <col min="1" max="1" width="8.7109375" customWidth="1"/>
    <col min="2" max="2" width="35.7109375" customWidth="1"/>
    <col min="3" max="3" width="18.28515625" customWidth="1"/>
    <col min="4" max="4" width="15.85546875" customWidth="1"/>
    <col min="5" max="5" width="15.28515625" customWidth="1"/>
    <col min="6" max="12" width="18.28515625" customWidth="1"/>
    <col min="13" max="16" width="18.28515625" customWidth="1" outlineLevel="1"/>
    <col min="17" max="17" width="15.7109375" customWidth="1" outlineLevel="1"/>
  </cols>
  <sheetData>
    <row r="1" spans="1:17" ht="18.75" x14ac:dyDescent="0.3">
      <c r="A1" s="81" t="s">
        <v>474</v>
      </c>
      <c r="B1" s="2"/>
    </row>
    <row r="2" spans="1:17" ht="18.75" x14ac:dyDescent="0.3">
      <c r="A2" s="81"/>
      <c r="B2" s="2"/>
    </row>
    <row r="3" spans="1:17" ht="15.75" x14ac:dyDescent="0.25">
      <c r="A3" s="185" t="str">
        <f>'WP 3 Finanzierungsplan'!A3</f>
        <v>Weiterleitungspartner (WP)</v>
      </c>
      <c r="B3" s="127"/>
      <c r="C3" s="152">
        <f>'WP 3 Finanzierungsplan'!B3</f>
        <v>0</v>
      </c>
    </row>
    <row r="4" spans="1:17" ht="15.75" x14ac:dyDescent="0.25">
      <c r="A4" s="185" t="str">
        <f>'Finanzierungsplan gesamt'!A4</f>
        <v xml:space="preserve">WBV-Doknr. </v>
      </c>
      <c r="B4" s="127"/>
      <c r="C4" s="186">
        <f>'Finanzierungsplan gesamt'!B4</f>
        <v>0</v>
      </c>
    </row>
    <row r="5" spans="1:17" x14ac:dyDescent="0.25">
      <c r="A5" s="127" t="s">
        <v>460</v>
      </c>
      <c r="B5" s="111"/>
      <c r="C5" s="152"/>
    </row>
    <row r="7" spans="1:17" x14ac:dyDescent="0.25">
      <c r="A7" s="187" t="s">
        <v>461</v>
      </c>
      <c r="B7" s="188"/>
      <c r="C7" s="188"/>
      <c r="D7" s="188"/>
      <c r="E7" s="188"/>
      <c r="F7" s="188"/>
      <c r="G7" s="188"/>
      <c r="H7" s="188"/>
      <c r="I7" s="188"/>
      <c r="J7" s="188"/>
      <c r="K7" s="188"/>
      <c r="L7" s="188"/>
      <c r="M7" s="188"/>
      <c r="N7" s="188"/>
      <c r="O7" s="189"/>
      <c r="P7" s="188"/>
      <c r="Q7" s="188"/>
    </row>
    <row r="8" spans="1:17" ht="78.75" x14ac:dyDescent="0.25">
      <c r="A8" s="190" t="s">
        <v>462</v>
      </c>
      <c r="B8" s="191" t="s">
        <v>463</v>
      </c>
      <c r="C8" s="190" t="s">
        <v>464</v>
      </c>
      <c r="D8" s="190" t="s">
        <v>465</v>
      </c>
      <c r="E8" s="192" t="s">
        <v>516</v>
      </c>
      <c r="F8" s="191" t="s">
        <v>517</v>
      </c>
      <c r="G8" s="191" t="s">
        <v>518</v>
      </c>
      <c r="H8" s="191" t="s">
        <v>466</v>
      </c>
      <c r="I8" s="191" t="s">
        <v>467</v>
      </c>
      <c r="J8" s="191" t="s">
        <v>468</v>
      </c>
      <c r="K8" s="191" t="s">
        <v>469</v>
      </c>
      <c r="L8" s="192" t="s">
        <v>515</v>
      </c>
      <c r="M8" s="192" t="s">
        <v>470</v>
      </c>
      <c r="N8" s="191" t="s">
        <v>471</v>
      </c>
      <c r="O8" s="191" t="s">
        <v>539</v>
      </c>
      <c r="P8" s="191" t="s">
        <v>472</v>
      </c>
      <c r="Q8" s="192" t="s">
        <v>473</v>
      </c>
    </row>
    <row r="9" spans="1:17" x14ac:dyDescent="0.25">
      <c r="A9" s="193">
        <v>1</v>
      </c>
      <c r="B9" s="301" t="s">
        <v>390</v>
      </c>
      <c r="C9" s="194"/>
      <c r="D9" s="195"/>
      <c r="E9" s="196"/>
      <c r="F9" s="209"/>
      <c r="G9" s="197"/>
      <c r="H9" s="210"/>
      <c r="I9" s="210"/>
      <c r="J9" s="195"/>
      <c r="K9" s="198"/>
      <c r="L9" s="198"/>
      <c r="M9" s="159">
        <f>K9*G9</f>
        <v>0</v>
      </c>
      <c r="N9" s="159">
        <f>M9*J9+L9</f>
        <v>0</v>
      </c>
      <c r="O9" s="199"/>
      <c r="P9" s="200">
        <f t="shared" ref="P9:P15" si="0">O9-M9</f>
        <v>0</v>
      </c>
      <c r="Q9" s="201"/>
    </row>
    <row r="10" spans="1:17" x14ac:dyDescent="0.25">
      <c r="A10" s="193">
        <v>2</v>
      </c>
      <c r="B10" s="194" t="s">
        <v>391</v>
      </c>
      <c r="C10" s="196"/>
      <c r="D10" s="195"/>
      <c r="E10" s="196"/>
      <c r="F10" s="209"/>
      <c r="G10" s="203"/>
      <c r="H10" s="210"/>
      <c r="I10" s="210"/>
      <c r="J10" s="202"/>
      <c r="K10" s="204"/>
      <c r="L10" s="204"/>
      <c r="M10" s="159">
        <f t="shared" ref="M10:M15" si="1">K10*G10</f>
        <v>0</v>
      </c>
      <c r="N10" s="159">
        <f t="shared" ref="N10:N15" si="2">M10*J10+L10</f>
        <v>0</v>
      </c>
      <c r="O10" s="205"/>
      <c r="P10" s="200">
        <f t="shared" si="0"/>
        <v>0</v>
      </c>
      <c r="Q10" s="201"/>
    </row>
    <row r="11" spans="1:17" x14ac:dyDescent="0.25">
      <c r="A11" s="193">
        <v>3</v>
      </c>
      <c r="B11" s="194" t="s">
        <v>392</v>
      </c>
      <c r="C11" s="196"/>
      <c r="D11" s="195"/>
      <c r="E11" s="196"/>
      <c r="F11" s="209"/>
      <c r="G11" s="203"/>
      <c r="H11" s="210"/>
      <c r="I11" s="210"/>
      <c r="J11" s="202"/>
      <c r="K11" s="204"/>
      <c r="L11" s="204"/>
      <c r="M11" s="159">
        <f t="shared" si="1"/>
        <v>0</v>
      </c>
      <c r="N11" s="159">
        <f t="shared" si="2"/>
        <v>0</v>
      </c>
      <c r="O11" s="205"/>
      <c r="P11" s="200">
        <f t="shared" si="0"/>
        <v>0</v>
      </c>
      <c r="Q11" s="201"/>
    </row>
    <row r="12" spans="1:17" x14ac:dyDescent="0.25">
      <c r="A12" s="193">
        <v>4</v>
      </c>
      <c r="B12" s="194" t="s">
        <v>393</v>
      </c>
      <c r="C12" s="196"/>
      <c r="D12" s="195"/>
      <c r="E12" s="196"/>
      <c r="F12" s="209"/>
      <c r="G12" s="203"/>
      <c r="H12" s="210"/>
      <c r="I12" s="210"/>
      <c r="J12" s="202"/>
      <c r="K12" s="204"/>
      <c r="L12" s="204"/>
      <c r="M12" s="159">
        <f t="shared" si="1"/>
        <v>0</v>
      </c>
      <c r="N12" s="159">
        <f t="shared" si="2"/>
        <v>0</v>
      </c>
      <c r="O12" s="205"/>
      <c r="P12" s="200">
        <f t="shared" si="0"/>
        <v>0</v>
      </c>
      <c r="Q12" s="201"/>
    </row>
    <row r="13" spans="1:17" x14ac:dyDescent="0.25">
      <c r="A13" s="193">
        <v>5</v>
      </c>
      <c r="B13" s="194" t="s">
        <v>506</v>
      </c>
      <c r="C13" s="196"/>
      <c r="D13" s="195"/>
      <c r="E13" s="196"/>
      <c r="F13" s="209"/>
      <c r="G13" s="203"/>
      <c r="H13" s="210"/>
      <c r="I13" s="210"/>
      <c r="J13" s="202"/>
      <c r="K13" s="204"/>
      <c r="L13" s="204"/>
      <c r="M13" s="159">
        <f t="shared" si="1"/>
        <v>0</v>
      </c>
      <c r="N13" s="159">
        <f t="shared" si="2"/>
        <v>0</v>
      </c>
      <c r="O13" s="205"/>
      <c r="P13" s="200">
        <f t="shared" si="0"/>
        <v>0</v>
      </c>
      <c r="Q13" s="201"/>
    </row>
    <row r="14" spans="1:17" x14ac:dyDescent="0.25">
      <c r="A14" s="193">
        <v>6</v>
      </c>
      <c r="B14" s="194" t="s">
        <v>394</v>
      </c>
      <c r="C14" s="196"/>
      <c r="D14" s="195"/>
      <c r="E14" s="196"/>
      <c r="F14" s="209"/>
      <c r="G14" s="203"/>
      <c r="H14" s="210"/>
      <c r="I14" s="210"/>
      <c r="J14" s="202"/>
      <c r="K14" s="204"/>
      <c r="L14" s="204"/>
      <c r="M14" s="159">
        <f t="shared" si="1"/>
        <v>0</v>
      </c>
      <c r="N14" s="159">
        <f t="shared" si="2"/>
        <v>0</v>
      </c>
      <c r="O14" s="205"/>
      <c r="P14" s="200">
        <f t="shared" si="0"/>
        <v>0</v>
      </c>
      <c r="Q14" s="201"/>
    </row>
    <row r="15" spans="1:17" x14ac:dyDescent="0.25">
      <c r="A15" s="193">
        <v>7</v>
      </c>
      <c r="B15" s="194" t="s">
        <v>505</v>
      </c>
      <c r="C15" s="196"/>
      <c r="D15" s="195"/>
      <c r="E15" s="196"/>
      <c r="F15" s="209"/>
      <c r="G15" s="203"/>
      <c r="H15" s="210"/>
      <c r="I15" s="210"/>
      <c r="J15" s="202"/>
      <c r="K15" s="204"/>
      <c r="L15" s="204"/>
      <c r="M15" s="159">
        <f t="shared" si="1"/>
        <v>0</v>
      </c>
      <c r="N15" s="159">
        <f t="shared" si="2"/>
        <v>0</v>
      </c>
      <c r="O15" s="205"/>
      <c r="P15" s="200">
        <f t="shared" si="0"/>
        <v>0</v>
      </c>
      <c r="Q15" s="201"/>
    </row>
    <row r="16" spans="1:17" x14ac:dyDescent="0.25">
      <c r="A16" s="2"/>
    </row>
  </sheetData>
  <dataValidations count="1">
    <dataValidation type="list" allowBlank="1" showInputMessage="1" showErrorMessage="1" sqref="B9:B15" xr:uid="{43024AAF-A651-4520-B2CB-F6AB106414D3}">
      <formula1>$B$9:$B$15</formula1>
    </dataValidation>
  </dataValidations>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6AA8-9527-43A6-A261-227CEC1A2A89}">
  <sheetPr>
    <pageSetUpPr fitToPage="1"/>
  </sheetPr>
  <dimension ref="A1:G23"/>
  <sheetViews>
    <sheetView workbookViewId="0">
      <selection activeCell="B3" sqref="B3"/>
    </sheetView>
  </sheetViews>
  <sheetFormatPr baseColWidth="10" defaultColWidth="11.42578125" defaultRowHeight="14.25" x14ac:dyDescent="0.2"/>
  <cols>
    <col min="1" max="1" width="31.85546875" style="215" customWidth="1"/>
    <col min="2" max="2" width="24.28515625" style="215" customWidth="1"/>
    <col min="3" max="3" width="23.42578125" style="215" customWidth="1"/>
    <col min="4" max="5" width="22.140625" style="215" customWidth="1"/>
    <col min="6" max="6" width="45.85546875" style="215" customWidth="1"/>
    <col min="7" max="7" width="38.7109375" style="215" hidden="1" customWidth="1"/>
    <col min="8" max="16384" width="11.42578125" style="215"/>
  </cols>
  <sheetData>
    <row r="1" spans="1:7" ht="15.75" x14ac:dyDescent="0.25">
      <c r="A1" s="212" t="s">
        <v>475</v>
      </c>
      <c r="B1" s="213"/>
      <c r="C1" s="214"/>
      <c r="D1" s="214"/>
      <c r="E1" s="214"/>
      <c r="F1" s="214"/>
      <c r="G1" s="214"/>
    </row>
    <row r="2" spans="1:7" ht="15" x14ac:dyDescent="0.2">
      <c r="B2" s="214"/>
      <c r="C2" s="214"/>
      <c r="D2" s="214"/>
      <c r="E2" s="214"/>
      <c r="F2" s="214"/>
      <c r="G2" s="214"/>
    </row>
    <row r="3" spans="1:7" ht="15.75" x14ac:dyDescent="0.25">
      <c r="A3" s="216" t="s">
        <v>409</v>
      </c>
      <c r="B3" s="160">
        <f>'Finanzierungsplan gesamt'!B3</f>
        <v>0</v>
      </c>
      <c r="F3" s="214"/>
      <c r="G3" s="214"/>
    </row>
    <row r="4" spans="1:7" ht="15.75" x14ac:dyDescent="0.25">
      <c r="A4" s="216" t="s">
        <v>410</v>
      </c>
      <c r="B4" s="161"/>
      <c r="F4" s="214"/>
      <c r="G4" s="214"/>
    </row>
    <row r="5" spans="1:7" ht="15.75" x14ac:dyDescent="0.25">
      <c r="A5" s="216" t="s">
        <v>476</v>
      </c>
      <c r="B5" s="217">
        <f>'Finanzierungsplan gesamt'!B4</f>
        <v>0</v>
      </c>
      <c r="F5" s="214"/>
      <c r="G5" s="214"/>
    </row>
    <row r="6" spans="1:7" ht="15.75" x14ac:dyDescent="0.25">
      <c r="A6" s="218"/>
      <c r="F6" s="214"/>
      <c r="G6" s="214"/>
    </row>
    <row r="7" spans="1:7" ht="24" customHeight="1" x14ac:dyDescent="0.2">
      <c r="A7" s="128" t="s">
        <v>405</v>
      </c>
      <c r="B7" s="214"/>
      <c r="C7" s="214"/>
      <c r="D7" s="214"/>
      <c r="E7" s="214"/>
      <c r="F7" s="214"/>
      <c r="G7" s="214"/>
    </row>
    <row r="8" spans="1:7" ht="268.5" customHeight="1" x14ac:dyDescent="0.2">
      <c r="A8" s="346" t="s">
        <v>438</v>
      </c>
      <c r="B8" s="347"/>
      <c r="C8" s="347"/>
      <c r="D8" s="347"/>
      <c r="E8" s="347"/>
      <c r="F8" s="347"/>
      <c r="G8" s="348"/>
    </row>
    <row r="9" spans="1:7" ht="24.75" customHeight="1" x14ac:dyDescent="0.2">
      <c r="A9" s="349" t="s">
        <v>487</v>
      </c>
      <c r="B9" s="350"/>
      <c r="C9" s="350"/>
      <c r="D9" s="350"/>
      <c r="E9" s="350"/>
      <c r="F9" s="350"/>
      <c r="G9" s="351"/>
    </row>
    <row r="10" spans="1:7" ht="180.75" customHeight="1" x14ac:dyDescent="0.2">
      <c r="A10" s="352" t="s">
        <v>486</v>
      </c>
      <c r="B10" s="353"/>
      <c r="C10" s="353"/>
      <c r="D10" s="353"/>
      <c r="E10" s="353"/>
      <c r="F10" s="353"/>
      <c r="G10" s="354"/>
    </row>
    <row r="11" spans="1:7" ht="45" customHeight="1" x14ac:dyDescent="0.2">
      <c r="A11" s="355" t="s">
        <v>489</v>
      </c>
      <c r="B11" s="356"/>
      <c r="C11" s="356"/>
      <c r="D11" s="356"/>
      <c r="E11" s="356"/>
      <c r="F11" s="356"/>
      <c r="G11" s="357"/>
    </row>
    <row r="12" spans="1:7" ht="21" customHeight="1" x14ac:dyDescent="0.25">
      <c r="A12" s="358" t="s">
        <v>414</v>
      </c>
      <c r="B12" s="360" t="s">
        <v>490</v>
      </c>
      <c r="C12" s="360" t="s">
        <v>415</v>
      </c>
      <c r="D12" s="360" t="s">
        <v>488</v>
      </c>
      <c r="E12" s="360" t="s">
        <v>386</v>
      </c>
      <c r="F12" s="358" t="s">
        <v>405</v>
      </c>
      <c r="G12" s="219"/>
    </row>
    <row r="13" spans="1:7" ht="51.75" customHeight="1" x14ac:dyDescent="0.25">
      <c r="A13" s="359"/>
      <c r="B13" s="361"/>
      <c r="C13" s="361"/>
      <c r="D13" s="361"/>
      <c r="E13" s="361"/>
      <c r="F13" s="359"/>
      <c r="G13" s="219"/>
    </row>
    <row r="14" spans="1:7" ht="41.25" customHeight="1" x14ac:dyDescent="0.2">
      <c r="A14" s="220" t="s">
        <v>434</v>
      </c>
      <c r="B14" s="229"/>
      <c r="C14" s="221"/>
      <c r="D14" s="229"/>
      <c r="E14" s="221"/>
      <c r="F14" s="222" t="s">
        <v>408</v>
      </c>
      <c r="G14" s="214"/>
    </row>
    <row r="15" spans="1:7" ht="54" customHeight="1" x14ac:dyDescent="0.2">
      <c r="A15" s="220" t="s">
        <v>439</v>
      </c>
      <c r="B15" s="229"/>
      <c r="C15" s="221"/>
      <c r="D15" s="229"/>
      <c r="E15" s="221"/>
      <c r="F15" s="222" t="s">
        <v>411</v>
      </c>
      <c r="G15" s="214"/>
    </row>
    <row r="16" spans="1:7" ht="67.5" customHeight="1" x14ac:dyDescent="0.2">
      <c r="A16" s="220" t="s">
        <v>435</v>
      </c>
      <c r="B16" s="229"/>
      <c r="C16" s="221"/>
      <c r="D16" s="229"/>
      <c r="E16" s="221"/>
      <c r="F16" s="222" t="s">
        <v>413</v>
      </c>
      <c r="G16" s="214"/>
    </row>
    <row r="17" spans="1:7" ht="41.25" customHeight="1" x14ac:dyDescent="0.2">
      <c r="A17" s="223" t="s">
        <v>436</v>
      </c>
      <c r="B17" s="229"/>
      <c r="C17" s="221"/>
      <c r="D17" s="229"/>
      <c r="E17" s="221"/>
      <c r="F17" s="222" t="s">
        <v>412</v>
      </c>
      <c r="G17" s="214"/>
    </row>
    <row r="18" spans="1:7" ht="41.25" customHeight="1" x14ac:dyDescent="0.2">
      <c r="A18" s="220" t="s">
        <v>437</v>
      </c>
      <c r="B18" s="229"/>
      <c r="C18" s="221"/>
      <c r="D18" s="229"/>
      <c r="E18" s="221"/>
      <c r="F18" s="222"/>
      <c r="G18" s="214"/>
    </row>
    <row r="19" spans="1:7" ht="41.25" customHeight="1" x14ac:dyDescent="0.2">
      <c r="A19" s="220" t="s">
        <v>442</v>
      </c>
      <c r="B19" s="229"/>
      <c r="C19" s="221"/>
      <c r="D19" s="229"/>
      <c r="E19" s="221"/>
      <c r="F19" s="222" t="s">
        <v>483</v>
      </c>
      <c r="G19" s="214"/>
    </row>
    <row r="20" spans="1:7" ht="41.25" customHeight="1" x14ac:dyDescent="0.2">
      <c r="A20" s="224" t="s">
        <v>406</v>
      </c>
      <c r="B20" s="230">
        <f>SUM(B14:B19)</f>
        <v>0</v>
      </c>
      <c r="C20" s="225"/>
      <c r="D20" s="230">
        <f>SUM(D14:D19)</f>
        <v>0</v>
      </c>
      <c r="E20" s="225"/>
      <c r="F20" s="226"/>
      <c r="G20" s="227"/>
    </row>
    <row r="21" spans="1:7" ht="41.25" customHeight="1" x14ac:dyDescent="0.2">
      <c r="C21" s="239" t="s">
        <v>481</v>
      </c>
      <c r="D21" s="237" t="e">
        <f>'Finanzierungsplan gesamt'!#REF!</f>
        <v>#REF!</v>
      </c>
      <c r="F21" s="228"/>
    </row>
    <row r="22" spans="1:7" ht="42.75" x14ac:dyDescent="0.2">
      <c r="C22" s="239" t="s">
        <v>482</v>
      </c>
      <c r="D22" s="238" t="e">
        <f>D20/D21</f>
        <v>#REF!</v>
      </c>
    </row>
    <row r="23" spans="1:7" x14ac:dyDescent="0.2">
      <c r="C23" s="236"/>
    </row>
  </sheetData>
  <mergeCells count="10">
    <mergeCell ref="A8:G8"/>
    <mergeCell ref="A9:G9"/>
    <mergeCell ref="A10:G10"/>
    <mergeCell ref="A11:G11"/>
    <mergeCell ref="A12:A13"/>
    <mergeCell ref="B12:B13"/>
    <mergeCell ref="C12:C13"/>
    <mergeCell ref="D12:D13"/>
    <mergeCell ref="E12:E13"/>
    <mergeCell ref="F12:F13"/>
  </mergeCells>
  <pageMargins left="0.7" right="0.7" top="0.78740157499999996" bottom="0.78740157499999996" header="0.3" footer="0.3"/>
  <pageSetup paperSize="9" scale="7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931D2-5DE5-4E94-A03D-67CB975CC8ED}">
  <dimension ref="A2:H34"/>
  <sheetViews>
    <sheetView zoomScale="115" zoomScaleNormal="115" workbookViewId="0">
      <selection activeCell="B3" sqref="B3"/>
    </sheetView>
  </sheetViews>
  <sheetFormatPr baseColWidth="10" defaultColWidth="8" defaultRowHeight="12.75" x14ac:dyDescent="0.25"/>
  <cols>
    <col min="1" max="1" width="33" style="8" customWidth="1"/>
    <col min="2" max="2" width="18.42578125" style="8" customWidth="1"/>
    <col min="3" max="3" width="17.7109375" style="8" bestFit="1" customWidth="1"/>
    <col min="4" max="4" width="15.28515625" style="8" customWidth="1"/>
    <col min="5" max="5" width="13.85546875" style="8" customWidth="1"/>
    <col min="6" max="6" width="14.85546875" style="8" customWidth="1"/>
    <col min="7" max="7" width="15.85546875" style="8" customWidth="1"/>
    <col min="8" max="8" width="36.7109375" style="8" customWidth="1"/>
    <col min="9" max="9" width="9.140625" style="8" bestFit="1" customWidth="1"/>
    <col min="10" max="11" width="8" style="8"/>
    <col min="12" max="12" width="9.140625" style="8" bestFit="1" customWidth="1"/>
    <col min="13" max="16384" width="8" style="8"/>
  </cols>
  <sheetData>
    <row r="2" spans="1:8" ht="26.25" customHeight="1" x14ac:dyDescent="0.25"/>
    <row r="4" spans="1:8" ht="15" customHeight="1" x14ac:dyDescent="0.25">
      <c r="A4" s="9" t="s">
        <v>13</v>
      </c>
      <c r="B4" s="10"/>
      <c r="C4" s="10"/>
      <c r="D4" s="10"/>
      <c r="E4" s="10"/>
      <c r="F4" s="10"/>
      <c r="G4" s="10"/>
      <c r="H4" s="10"/>
    </row>
    <row r="5" spans="1:8" ht="15" customHeight="1" x14ac:dyDescent="0.25">
      <c r="A5" s="9" t="s">
        <v>528</v>
      </c>
      <c r="B5" s="10"/>
      <c r="C5" s="10"/>
      <c r="D5" s="10"/>
      <c r="F5" s="10"/>
      <c r="G5" s="10"/>
      <c r="H5" s="10"/>
    </row>
    <row r="6" spans="1:8" ht="15" customHeight="1" x14ac:dyDescent="0.25">
      <c r="A6" s="129" t="s">
        <v>529</v>
      </c>
      <c r="B6" s="10"/>
      <c r="C6" s="10"/>
      <c r="D6" s="10"/>
      <c r="E6" s="10"/>
      <c r="F6" s="10"/>
      <c r="G6" s="10"/>
      <c r="H6" s="10"/>
    </row>
    <row r="7" spans="1:8" ht="15" customHeight="1" x14ac:dyDescent="0.25">
      <c r="A7" s="9"/>
      <c r="B7" s="10"/>
      <c r="C7" s="10"/>
      <c r="D7" s="10"/>
      <c r="E7" s="10"/>
      <c r="F7" s="10"/>
      <c r="G7" s="10"/>
      <c r="H7" s="10"/>
    </row>
    <row r="8" spans="1:8" ht="28.5" x14ac:dyDescent="0.25">
      <c r="A8" s="130" t="s">
        <v>14</v>
      </c>
      <c r="B8" s="362" t="s">
        <v>530</v>
      </c>
      <c r="C8" s="363"/>
      <c r="D8" s="364"/>
      <c r="E8" s="365" t="s">
        <v>15</v>
      </c>
      <c r="F8" s="363"/>
      <c r="G8" s="364"/>
      <c r="H8" s="131" t="s">
        <v>416</v>
      </c>
    </row>
    <row r="9" spans="1:8" ht="14.25" x14ac:dyDescent="0.25">
      <c r="A9" s="366" t="s">
        <v>404</v>
      </c>
      <c r="B9" s="366"/>
      <c r="C9" s="366"/>
      <c r="D9" s="366"/>
      <c r="E9" s="366"/>
      <c r="F9" s="366"/>
      <c r="G9" s="366"/>
      <c r="H9" s="132"/>
    </row>
    <row r="10" spans="1:8" ht="59.25" customHeight="1" x14ac:dyDescent="0.25">
      <c r="A10" s="133" t="s">
        <v>16</v>
      </c>
      <c r="B10" s="133" t="s">
        <v>531</v>
      </c>
      <c r="C10" s="133" t="s">
        <v>532</v>
      </c>
      <c r="D10" s="133" t="s">
        <v>533</v>
      </c>
      <c r="E10" s="133" t="s">
        <v>417</v>
      </c>
      <c r="F10" s="133" t="s">
        <v>418</v>
      </c>
      <c r="G10" s="134" t="s">
        <v>419</v>
      </c>
      <c r="H10" s="132"/>
    </row>
    <row r="11" spans="1:8" ht="14.1" customHeight="1" x14ac:dyDescent="0.25">
      <c r="A11" s="11"/>
      <c r="B11" s="12" t="s">
        <v>17</v>
      </c>
      <c r="C11" s="12" t="s">
        <v>17</v>
      </c>
      <c r="D11" s="12" t="s">
        <v>17</v>
      </c>
      <c r="E11" s="12" t="s">
        <v>17</v>
      </c>
      <c r="F11" s="12" t="s">
        <v>18</v>
      </c>
      <c r="G11" s="135" t="s">
        <v>19</v>
      </c>
      <c r="H11" s="132"/>
    </row>
    <row r="12" spans="1:8" s="129" customFormat="1" ht="14.1" hidden="1" customHeight="1" x14ac:dyDescent="0.25">
      <c r="A12" s="15" t="s">
        <v>420</v>
      </c>
      <c r="B12" s="136">
        <v>29674</v>
      </c>
      <c r="C12" s="136">
        <v>8824</v>
      </c>
      <c r="D12" s="136">
        <v>650</v>
      </c>
      <c r="E12" s="137">
        <f t="shared" ref="E12:E23" si="0">SUM(B12:D12)</f>
        <v>39148</v>
      </c>
      <c r="F12" s="137">
        <f t="shared" ref="F12:F28" si="1">E12/$A$34</f>
        <v>3262.3333333333335</v>
      </c>
      <c r="G12" s="138">
        <f t="shared" ref="G12:G22" si="2">F12/$B$34</f>
        <v>25.289405684754524</v>
      </c>
      <c r="H12" s="139"/>
    </row>
    <row r="13" spans="1:8" s="129" customFormat="1" ht="14.1" customHeight="1" x14ac:dyDescent="0.25">
      <c r="A13" s="14" t="s">
        <v>440</v>
      </c>
      <c r="B13" s="315">
        <v>40275</v>
      </c>
      <c r="C13" s="315">
        <v>10767</v>
      </c>
      <c r="D13" s="315">
        <v>650</v>
      </c>
      <c r="E13" s="140">
        <f>SUM(B13:D13)</f>
        <v>51692</v>
      </c>
      <c r="F13" s="140">
        <f t="shared" si="1"/>
        <v>4307.666666666667</v>
      </c>
      <c r="G13" s="141">
        <f t="shared" si="2"/>
        <v>33.39276485788114</v>
      </c>
      <c r="H13" s="139"/>
    </row>
    <row r="14" spans="1:8" s="129" customFormat="1" ht="14.1" customHeight="1" x14ac:dyDescent="0.25">
      <c r="A14" s="14" t="s">
        <v>441</v>
      </c>
      <c r="B14" s="315">
        <v>43760</v>
      </c>
      <c r="C14" s="315">
        <v>11918</v>
      </c>
      <c r="D14" s="315">
        <v>650</v>
      </c>
      <c r="E14" s="140">
        <f>SUM(B14:D14)</f>
        <v>56328</v>
      </c>
      <c r="F14" s="140">
        <f t="shared" si="1"/>
        <v>4694</v>
      </c>
      <c r="G14" s="141">
        <f t="shared" si="2"/>
        <v>36.387596899224803</v>
      </c>
      <c r="H14" s="139"/>
    </row>
    <row r="15" spans="1:8" s="129" customFormat="1" ht="14.1" customHeight="1" x14ac:dyDescent="0.25">
      <c r="A15" s="14" t="s">
        <v>428</v>
      </c>
      <c r="B15" s="315">
        <v>45727</v>
      </c>
      <c r="C15" s="315">
        <v>12375</v>
      </c>
      <c r="D15" s="315">
        <v>650</v>
      </c>
      <c r="E15" s="140">
        <f>SUM(B15:D15)</f>
        <v>58752</v>
      </c>
      <c r="F15" s="140">
        <f t="shared" si="1"/>
        <v>4896</v>
      </c>
      <c r="G15" s="141">
        <f t="shared" si="2"/>
        <v>37.953488372093027</v>
      </c>
      <c r="H15" s="139"/>
    </row>
    <row r="16" spans="1:8" s="129" customFormat="1" ht="14.1" customHeight="1" x14ac:dyDescent="0.25">
      <c r="A16" s="14" t="s">
        <v>429</v>
      </c>
      <c r="B16" s="315">
        <v>48335</v>
      </c>
      <c r="C16" s="315">
        <v>12931</v>
      </c>
      <c r="D16" s="315">
        <v>650</v>
      </c>
      <c r="E16" s="140">
        <f t="shared" si="0"/>
        <v>61916</v>
      </c>
      <c r="F16" s="140">
        <f t="shared" si="1"/>
        <v>5159.666666666667</v>
      </c>
      <c r="G16" s="141">
        <f t="shared" si="2"/>
        <v>39.997416020671835</v>
      </c>
      <c r="H16" s="139"/>
    </row>
    <row r="17" spans="1:8" s="13" customFormat="1" ht="17.25" customHeight="1" x14ac:dyDescent="0.25">
      <c r="A17" s="15" t="s">
        <v>20</v>
      </c>
      <c r="B17" s="136">
        <v>42829</v>
      </c>
      <c r="C17" s="136">
        <v>11471</v>
      </c>
      <c r="D17" s="136">
        <v>650</v>
      </c>
      <c r="E17" s="137">
        <f t="shared" si="0"/>
        <v>54950</v>
      </c>
      <c r="F17" s="137">
        <f t="shared" si="1"/>
        <v>4579.166666666667</v>
      </c>
      <c r="G17" s="138">
        <f t="shared" si="2"/>
        <v>35.497416020671835</v>
      </c>
      <c r="H17" s="139" t="s">
        <v>421</v>
      </c>
    </row>
    <row r="18" spans="1:8" s="13" customFormat="1" ht="17.25" customHeight="1" x14ac:dyDescent="0.25">
      <c r="A18" s="14" t="s">
        <v>430</v>
      </c>
      <c r="B18" s="315">
        <v>53034</v>
      </c>
      <c r="C18" s="315">
        <v>14004</v>
      </c>
      <c r="D18" s="315">
        <v>650</v>
      </c>
      <c r="E18" s="140">
        <f t="shared" si="0"/>
        <v>67688</v>
      </c>
      <c r="F18" s="140">
        <f t="shared" si="1"/>
        <v>5640.666666666667</v>
      </c>
      <c r="G18" s="141">
        <f t="shared" si="2"/>
        <v>43.726098191214476</v>
      </c>
      <c r="H18" s="139"/>
    </row>
    <row r="19" spans="1:8" s="13" customFormat="1" ht="17.25" customHeight="1" x14ac:dyDescent="0.25">
      <c r="A19" s="14" t="s">
        <v>431</v>
      </c>
      <c r="B19" s="140">
        <v>52178</v>
      </c>
      <c r="C19" s="140">
        <v>13692</v>
      </c>
      <c r="D19" s="140">
        <v>650</v>
      </c>
      <c r="E19" s="140">
        <f t="shared" si="0"/>
        <v>66520</v>
      </c>
      <c r="F19" s="140">
        <f t="shared" si="1"/>
        <v>5543.333333333333</v>
      </c>
      <c r="G19" s="141">
        <f t="shared" si="2"/>
        <v>42.97157622739018</v>
      </c>
      <c r="H19" s="139"/>
    </row>
    <row r="20" spans="1:8" s="13" customFormat="1" ht="17.25" customHeight="1" x14ac:dyDescent="0.25">
      <c r="A20" s="14" t="s">
        <v>21</v>
      </c>
      <c r="B20" s="315">
        <v>56154</v>
      </c>
      <c r="C20" s="315">
        <v>14723</v>
      </c>
      <c r="D20" s="315">
        <v>650</v>
      </c>
      <c r="E20" s="140">
        <f t="shared" si="0"/>
        <v>71527</v>
      </c>
      <c r="F20" s="140">
        <f t="shared" si="1"/>
        <v>5960.583333333333</v>
      </c>
      <c r="G20" s="141">
        <f t="shared" si="2"/>
        <v>46.206072351421184</v>
      </c>
      <c r="H20" s="139"/>
    </row>
    <row r="21" spans="1:8" s="13" customFormat="1" ht="17.25" customHeight="1" x14ac:dyDescent="0.25">
      <c r="A21" s="14" t="s">
        <v>22</v>
      </c>
      <c r="B21" s="315">
        <v>61215</v>
      </c>
      <c r="C21" s="315">
        <v>15869</v>
      </c>
      <c r="D21" s="315">
        <v>650</v>
      </c>
      <c r="E21" s="140">
        <f t="shared" si="0"/>
        <v>77734</v>
      </c>
      <c r="F21" s="140">
        <f t="shared" si="1"/>
        <v>6477.833333333333</v>
      </c>
      <c r="G21" s="141">
        <f t="shared" si="2"/>
        <v>50.215762273901809</v>
      </c>
      <c r="H21" s="139"/>
    </row>
    <row r="22" spans="1:8" s="13" customFormat="1" ht="17.25" customHeight="1" x14ac:dyDescent="0.25">
      <c r="A22" s="14" t="s">
        <v>23</v>
      </c>
      <c r="B22" s="315">
        <v>67620</v>
      </c>
      <c r="C22" s="315">
        <v>17202</v>
      </c>
      <c r="D22" s="315">
        <v>650</v>
      </c>
      <c r="E22" s="140">
        <f t="shared" si="0"/>
        <v>85472</v>
      </c>
      <c r="F22" s="140">
        <f t="shared" si="1"/>
        <v>7122.666666666667</v>
      </c>
      <c r="G22" s="141">
        <f t="shared" si="2"/>
        <v>55.214470284237727</v>
      </c>
      <c r="H22" s="139"/>
    </row>
    <row r="23" spans="1:8" s="13" customFormat="1" ht="15.75" customHeight="1" x14ac:dyDescent="0.25">
      <c r="A23" s="15" t="s">
        <v>24</v>
      </c>
      <c r="B23" s="136">
        <v>59328</v>
      </c>
      <c r="C23" s="136">
        <v>15391</v>
      </c>
      <c r="D23" s="136">
        <v>650</v>
      </c>
      <c r="E23" s="137">
        <f t="shared" si="0"/>
        <v>75369</v>
      </c>
      <c r="F23" s="137">
        <f t="shared" si="1"/>
        <v>6280.75</v>
      </c>
      <c r="G23" s="138">
        <f>ROUNDUP(F23/$B$34,1)</f>
        <v>48.7</v>
      </c>
      <c r="H23" s="139" t="s">
        <v>422</v>
      </c>
    </row>
    <row r="24" spans="1:8" s="13" customFormat="1" ht="15" x14ac:dyDescent="0.25">
      <c r="A24" s="14" t="s">
        <v>25</v>
      </c>
      <c r="B24" s="315">
        <v>63089</v>
      </c>
      <c r="C24" s="315">
        <v>16090</v>
      </c>
      <c r="D24" s="315">
        <v>650</v>
      </c>
      <c r="E24" s="137">
        <f t="shared" ref="E24:E26" si="3">SUM(B24:D24)</f>
        <v>79829</v>
      </c>
      <c r="F24" s="140">
        <f t="shared" si="1"/>
        <v>6652.416666666667</v>
      </c>
      <c r="G24" s="141">
        <f t="shared" ref="G24:G26" si="4">F24/$B$34</f>
        <v>51.569121447028429</v>
      </c>
      <c r="H24" s="139"/>
    </row>
    <row r="25" spans="1:8" s="13" customFormat="1" ht="15" x14ac:dyDescent="0.25">
      <c r="A25" s="14" t="s">
        <v>26</v>
      </c>
      <c r="B25" s="315">
        <v>75631</v>
      </c>
      <c r="C25" s="315">
        <v>18583</v>
      </c>
      <c r="D25" s="315">
        <v>650</v>
      </c>
      <c r="E25" s="137">
        <f t="shared" si="3"/>
        <v>94864</v>
      </c>
      <c r="F25" s="140">
        <f t="shared" si="1"/>
        <v>7905.333333333333</v>
      </c>
      <c r="G25" s="141">
        <f t="shared" si="4"/>
        <v>61.281653746770026</v>
      </c>
      <c r="H25" s="139"/>
    </row>
    <row r="26" spans="1:8" s="13" customFormat="1" ht="15" x14ac:dyDescent="0.25">
      <c r="A26" s="14" t="s">
        <v>27</v>
      </c>
      <c r="B26" s="315">
        <v>88193</v>
      </c>
      <c r="C26" s="315">
        <v>20093</v>
      </c>
      <c r="D26" s="315">
        <v>650</v>
      </c>
      <c r="E26" s="137">
        <f t="shared" si="3"/>
        <v>108936</v>
      </c>
      <c r="F26" s="140">
        <f t="shared" si="1"/>
        <v>9078</v>
      </c>
      <c r="G26" s="141">
        <f t="shared" si="4"/>
        <v>70.372093023255815</v>
      </c>
      <c r="H26" s="139"/>
    </row>
    <row r="27" spans="1:8" s="13" customFormat="1" ht="57" x14ac:dyDescent="0.25">
      <c r="A27" s="14" t="s">
        <v>28</v>
      </c>
      <c r="B27" s="315">
        <v>103704</v>
      </c>
      <c r="C27" s="315">
        <v>20119</v>
      </c>
      <c r="D27" s="315">
        <v>650</v>
      </c>
      <c r="E27" s="140">
        <f>SUM(B27:D27)</f>
        <v>124473</v>
      </c>
      <c r="F27" s="140">
        <f t="shared" si="1"/>
        <v>10372.75</v>
      </c>
      <c r="G27" s="141">
        <f>F27/$B$34</f>
        <v>80.408914728682177</v>
      </c>
      <c r="H27" s="328" t="s">
        <v>432</v>
      </c>
    </row>
    <row r="28" spans="1:8" s="13" customFormat="1" ht="17.25" customHeight="1" x14ac:dyDescent="0.25">
      <c r="A28" s="15" t="s">
        <v>423</v>
      </c>
      <c r="B28" s="136">
        <f>SUM(B24:B26)/3</f>
        <v>75637.666666666672</v>
      </c>
      <c r="C28" s="136">
        <f>SUM(C24:C26)/3</f>
        <v>18255.333333333332</v>
      </c>
      <c r="D28" s="136">
        <f>SUM(D24:D26)/3</f>
        <v>650</v>
      </c>
      <c r="E28" s="137">
        <f>SUM(B28:D28)</f>
        <v>94543</v>
      </c>
      <c r="F28" s="137">
        <f t="shared" si="1"/>
        <v>7878.583333333333</v>
      </c>
      <c r="G28" s="138">
        <f>ROUNDUP(F28/$B$34,1)</f>
        <v>61.1</v>
      </c>
      <c r="H28" s="139" t="s">
        <v>424</v>
      </c>
    </row>
    <row r="29" spans="1:8" s="17" customFormat="1" ht="12.95" customHeight="1" x14ac:dyDescent="0.25">
      <c r="A29" s="16"/>
      <c r="B29" s="10"/>
      <c r="C29" s="10"/>
      <c r="D29" s="10"/>
      <c r="E29" s="10"/>
      <c r="F29" s="10"/>
      <c r="G29" s="10"/>
    </row>
    <row r="30" spans="1:8" ht="14.25" x14ac:dyDescent="0.25">
      <c r="A30" s="13" t="s">
        <v>425</v>
      </c>
      <c r="G30" s="142"/>
    </row>
    <row r="31" spans="1:8" ht="14.25" x14ac:dyDescent="0.25">
      <c r="A31" s="13"/>
      <c r="G31" s="142"/>
    </row>
    <row r="33" spans="1:6" ht="15" x14ac:dyDescent="0.25">
      <c r="A33" s="143" t="s">
        <v>426</v>
      </c>
      <c r="B33" s="143" t="s">
        <v>427</v>
      </c>
      <c r="C33" s="143" t="s">
        <v>386</v>
      </c>
      <c r="F33" s="8" t="s">
        <v>433</v>
      </c>
    </row>
    <row r="34" spans="1:6" ht="43.5" customHeight="1" x14ac:dyDescent="0.25">
      <c r="A34" s="144">
        <v>12</v>
      </c>
      <c r="B34" s="145">
        <v>129</v>
      </c>
      <c r="C34" s="146" t="s">
        <v>534</v>
      </c>
    </row>
  </sheetData>
  <mergeCells count="3">
    <mergeCell ref="B8:D8"/>
    <mergeCell ref="E8:G8"/>
    <mergeCell ref="A9:G9"/>
  </mergeCells>
  <hyperlinks>
    <hyperlink ref="A6" r:id="rId1" xr:uid="{0B6F2B01-B3A4-4BA3-98FF-7DFF0461C9EA}"/>
  </hyperlinks>
  <printOptions horizontalCentered="1" verticalCentered="1"/>
  <pageMargins left="0.11811023622047245" right="0.11811023622047245" top="0.15748031496062992" bottom="0.15748031496062992" header="0.11811023622047245" footer="0"/>
  <pageSetup paperSize="9" orientation="landscape" r:id="rId2"/>
  <headerFooter scaleWithDoc="0" alignWithMargins="0"/>
  <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9AEA-D677-4725-BB4E-8BE1E3A119F2}">
  <dimension ref="A2:H34"/>
  <sheetViews>
    <sheetView zoomScale="115" zoomScaleNormal="115" workbookViewId="0">
      <selection activeCell="C15" sqref="C15"/>
    </sheetView>
  </sheetViews>
  <sheetFormatPr baseColWidth="10" defaultColWidth="8" defaultRowHeight="12.75" x14ac:dyDescent="0.25"/>
  <cols>
    <col min="1" max="1" width="33" style="8" customWidth="1"/>
    <col min="2" max="2" width="18.42578125" style="8" customWidth="1"/>
    <col min="3" max="3" width="17.7109375" style="8" bestFit="1" customWidth="1"/>
    <col min="4" max="4" width="15.28515625" style="8" customWidth="1"/>
    <col min="5" max="5" width="13.85546875" style="8" customWidth="1"/>
    <col min="6" max="6" width="14.85546875" style="8" customWidth="1"/>
    <col min="7" max="7" width="11.28515625" style="8" customWidth="1"/>
    <col min="8" max="8" width="26.7109375" style="8" customWidth="1"/>
    <col min="9" max="9" width="9.140625" style="8" bestFit="1" customWidth="1"/>
    <col min="10" max="16384" width="8" style="8"/>
  </cols>
  <sheetData>
    <row r="2" spans="1:8" ht="26.25" customHeight="1" x14ac:dyDescent="0.25"/>
    <row r="4" spans="1:8" ht="15" customHeight="1" x14ac:dyDescent="0.25">
      <c r="A4" s="9" t="s">
        <v>13</v>
      </c>
      <c r="B4" s="10"/>
      <c r="C4" s="10"/>
      <c r="D4" s="10"/>
      <c r="E4" s="10"/>
      <c r="F4" s="10"/>
      <c r="G4" s="10"/>
      <c r="H4" s="10"/>
    </row>
    <row r="5" spans="1:8" ht="15" customHeight="1" x14ac:dyDescent="0.25">
      <c r="A5" s="9" t="s">
        <v>523</v>
      </c>
      <c r="B5" s="10"/>
      <c r="C5" s="10"/>
      <c r="D5" s="10"/>
      <c r="F5" s="10"/>
      <c r="G5" s="10"/>
      <c r="H5" s="10"/>
    </row>
    <row r="6" spans="1:8" ht="15" customHeight="1" x14ac:dyDescent="0.25">
      <c r="A6" s="289" t="s">
        <v>525</v>
      </c>
      <c r="B6" s="10"/>
      <c r="C6" s="10"/>
      <c r="D6" s="10"/>
      <c r="E6" s="10"/>
      <c r="F6" s="10"/>
      <c r="G6" s="10"/>
      <c r="H6" s="10"/>
    </row>
    <row r="7" spans="1:8" ht="15" customHeight="1" x14ac:dyDescent="0.25">
      <c r="A7" s="9"/>
      <c r="B7" s="10"/>
      <c r="C7" s="10"/>
      <c r="D7" s="10"/>
      <c r="E7" s="10"/>
      <c r="F7" s="10"/>
      <c r="G7" s="10"/>
      <c r="H7" s="10"/>
    </row>
    <row r="8" spans="1:8" ht="42.75" x14ac:dyDescent="0.25">
      <c r="A8" s="130" t="s">
        <v>14</v>
      </c>
      <c r="B8" s="365" t="s">
        <v>521</v>
      </c>
      <c r="C8" s="363"/>
      <c r="D8" s="364"/>
      <c r="E8" s="365" t="s">
        <v>15</v>
      </c>
      <c r="F8" s="363"/>
      <c r="G8" s="364"/>
      <c r="H8" s="131" t="s">
        <v>416</v>
      </c>
    </row>
    <row r="9" spans="1:8" ht="14.25" x14ac:dyDescent="0.25">
      <c r="A9" s="366" t="s">
        <v>404</v>
      </c>
      <c r="B9" s="366"/>
      <c r="C9" s="366"/>
      <c r="D9" s="366"/>
      <c r="E9" s="366"/>
      <c r="F9" s="366"/>
      <c r="G9" s="366"/>
      <c r="H9" s="132"/>
    </row>
    <row r="10" spans="1:8" ht="73.5" customHeight="1" x14ac:dyDescent="0.25">
      <c r="A10" s="133" t="s">
        <v>16</v>
      </c>
      <c r="B10" s="133" t="s">
        <v>519</v>
      </c>
      <c r="C10" s="133" t="s">
        <v>520</v>
      </c>
      <c r="D10" s="133" t="s">
        <v>522</v>
      </c>
      <c r="E10" s="133" t="s">
        <v>417</v>
      </c>
      <c r="F10" s="133" t="s">
        <v>418</v>
      </c>
      <c r="G10" s="134" t="s">
        <v>419</v>
      </c>
      <c r="H10" s="132"/>
    </row>
    <row r="11" spans="1:8" ht="14.1" customHeight="1" x14ac:dyDescent="0.25">
      <c r="A11" s="11"/>
      <c r="B11" s="12" t="s">
        <v>17</v>
      </c>
      <c r="C11" s="12" t="s">
        <v>17</v>
      </c>
      <c r="D11" s="12" t="s">
        <v>17</v>
      </c>
      <c r="E11" s="12" t="s">
        <v>17</v>
      </c>
      <c r="F11" s="12" t="s">
        <v>18</v>
      </c>
      <c r="G11" s="135" t="s">
        <v>19</v>
      </c>
      <c r="H11" s="132"/>
    </row>
    <row r="12" spans="1:8" s="129" customFormat="1" ht="14.1" customHeight="1" x14ac:dyDescent="0.25">
      <c r="A12" s="15" t="s">
        <v>420</v>
      </c>
      <c r="B12" s="333">
        <v>29674</v>
      </c>
      <c r="C12" s="333">
        <v>8824</v>
      </c>
      <c r="D12" s="333">
        <v>800</v>
      </c>
      <c r="E12" s="334">
        <f t="shared" ref="E12:E23" si="0">SUM(B12:D12)</f>
        <v>39298</v>
      </c>
      <c r="F12" s="334">
        <f t="shared" ref="F12:F28" si="1">E12/$A$34</f>
        <v>3274.8333333333335</v>
      </c>
      <c r="G12" s="335">
        <f t="shared" ref="G12:G22" si="2">F12/$B$34</f>
        <v>24.809343434343436</v>
      </c>
      <c r="H12" s="139"/>
    </row>
    <row r="13" spans="1:8" s="129" customFormat="1" ht="14.1" customHeight="1" x14ac:dyDescent="0.25">
      <c r="A13" s="14" t="s">
        <v>440</v>
      </c>
      <c r="B13" s="336">
        <v>40628</v>
      </c>
      <c r="C13" s="336">
        <v>10910</v>
      </c>
      <c r="D13" s="336">
        <v>800</v>
      </c>
      <c r="E13" s="337">
        <f>SUM(B13:D13)</f>
        <v>52338</v>
      </c>
      <c r="F13" s="337">
        <f t="shared" si="1"/>
        <v>4361.5</v>
      </c>
      <c r="G13" s="338">
        <f t="shared" si="2"/>
        <v>33.041666666666664</v>
      </c>
      <c r="H13" s="139"/>
    </row>
    <row r="14" spans="1:8" s="129" customFormat="1" ht="14.1" customHeight="1" x14ac:dyDescent="0.25">
      <c r="A14" s="14" t="s">
        <v>441</v>
      </c>
      <c r="B14" s="336">
        <v>44111</v>
      </c>
      <c r="C14" s="336">
        <v>12158</v>
      </c>
      <c r="D14" s="336">
        <v>800</v>
      </c>
      <c r="E14" s="337">
        <f>SUM(B14:D14)</f>
        <v>57069</v>
      </c>
      <c r="F14" s="337">
        <f t="shared" si="1"/>
        <v>4755.75</v>
      </c>
      <c r="G14" s="338">
        <f t="shared" si="2"/>
        <v>36.028409090909093</v>
      </c>
      <c r="H14" s="139"/>
    </row>
    <row r="15" spans="1:8" s="129" customFormat="1" ht="14.1" customHeight="1" x14ac:dyDescent="0.25">
      <c r="A15" s="14" t="s">
        <v>428</v>
      </c>
      <c r="B15" s="336">
        <v>46276</v>
      </c>
      <c r="C15" s="336">
        <v>12650</v>
      </c>
      <c r="D15" s="336">
        <v>800</v>
      </c>
      <c r="E15" s="337">
        <f>SUM(B15:D15)</f>
        <v>59726</v>
      </c>
      <c r="F15" s="337">
        <f t="shared" si="1"/>
        <v>4977.166666666667</v>
      </c>
      <c r="G15" s="338">
        <f t="shared" si="2"/>
        <v>37.705808080808083</v>
      </c>
      <c r="H15" s="139"/>
    </row>
    <row r="16" spans="1:8" s="129" customFormat="1" ht="14.1" customHeight="1" x14ac:dyDescent="0.25">
      <c r="A16" s="14" t="s">
        <v>429</v>
      </c>
      <c r="B16" s="336">
        <v>48870</v>
      </c>
      <c r="C16" s="336">
        <v>13107</v>
      </c>
      <c r="D16" s="336">
        <v>800</v>
      </c>
      <c r="E16" s="337">
        <f t="shared" si="0"/>
        <v>62777</v>
      </c>
      <c r="F16" s="337">
        <f t="shared" si="1"/>
        <v>5231.416666666667</v>
      </c>
      <c r="G16" s="338">
        <f t="shared" si="2"/>
        <v>39.63194444444445</v>
      </c>
      <c r="H16" s="139"/>
    </row>
    <row r="17" spans="1:8" s="13" customFormat="1" ht="17.25" customHeight="1" x14ac:dyDescent="0.25">
      <c r="A17" s="15" t="s">
        <v>20</v>
      </c>
      <c r="B17" s="339">
        <v>43255</v>
      </c>
      <c r="C17" s="339">
        <v>11663</v>
      </c>
      <c r="D17" s="339">
        <v>800</v>
      </c>
      <c r="E17" s="334">
        <f>SUM(B17:D17)</f>
        <v>55718</v>
      </c>
      <c r="F17" s="334">
        <f t="shared" si="1"/>
        <v>4643.166666666667</v>
      </c>
      <c r="G17" s="335">
        <f t="shared" si="2"/>
        <v>35.175505050505052</v>
      </c>
      <c r="H17" s="139" t="s">
        <v>421</v>
      </c>
    </row>
    <row r="18" spans="1:8" s="13" customFormat="1" ht="17.25" customHeight="1" x14ac:dyDescent="0.25">
      <c r="A18" s="14" t="s">
        <v>430</v>
      </c>
      <c r="B18" s="340">
        <v>53341</v>
      </c>
      <c r="C18" s="336">
        <v>14206</v>
      </c>
      <c r="D18" s="336">
        <v>800</v>
      </c>
      <c r="E18" s="337">
        <f t="shared" si="0"/>
        <v>68347</v>
      </c>
      <c r="F18" s="337">
        <f t="shared" si="1"/>
        <v>5695.583333333333</v>
      </c>
      <c r="G18" s="338">
        <f t="shared" si="2"/>
        <v>43.148358585858581</v>
      </c>
      <c r="H18" s="139"/>
    </row>
    <row r="19" spans="1:8" s="13" customFormat="1" ht="17.25" customHeight="1" x14ac:dyDescent="0.25">
      <c r="A19" s="14" t="s">
        <v>431</v>
      </c>
      <c r="B19" s="340">
        <v>52727</v>
      </c>
      <c r="C19" s="336">
        <v>13910</v>
      </c>
      <c r="D19" s="336">
        <v>800</v>
      </c>
      <c r="E19" s="337">
        <f t="shared" si="0"/>
        <v>67437</v>
      </c>
      <c r="F19" s="337">
        <f t="shared" si="1"/>
        <v>5619.75</v>
      </c>
      <c r="G19" s="338">
        <f t="shared" si="2"/>
        <v>42.573863636363633</v>
      </c>
      <c r="H19" s="139"/>
    </row>
    <row r="20" spans="1:8" s="13" customFormat="1" ht="17.25" customHeight="1" x14ac:dyDescent="0.25">
      <c r="A20" s="14" t="s">
        <v>21</v>
      </c>
      <c r="B20" s="336">
        <v>56132</v>
      </c>
      <c r="C20" s="336">
        <v>14815</v>
      </c>
      <c r="D20" s="336">
        <v>800</v>
      </c>
      <c r="E20" s="337">
        <f t="shared" si="0"/>
        <v>71747</v>
      </c>
      <c r="F20" s="337">
        <f t="shared" si="1"/>
        <v>5978.916666666667</v>
      </c>
      <c r="G20" s="338">
        <f t="shared" si="2"/>
        <v>45.294823232323232</v>
      </c>
      <c r="H20" s="139"/>
    </row>
    <row r="21" spans="1:8" s="13" customFormat="1" ht="17.25" customHeight="1" x14ac:dyDescent="0.25">
      <c r="A21" s="14" t="s">
        <v>22</v>
      </c>
      <c r="B21" s="336">
        <v>61703</v>
      </c>
      <c r="C21" s="336">
        <v>16158</v>
      </c>
      <c r="D21" s="336">
        <v>800</v>
      </c>
      <c r="E21" s="337">
        <f t="shared" si="0"/>
        <v>78661</v>
      </c>
      <c r="F21" s="337">
        <f t="shared" si="1"/>
        <v>6555.083333333333</v>
      </c>
      <c r="G21" s="338">
        <f t="shared" si="2"/>
        <v>49.659722222222221</v>
      </c>
      <c r="H21" s="139"/>
    </row>
    <row r="22" spans="1:8" s="13" customFormat="1" ht="17.25" customHeight="1" x14ac:dyDescent="0.25">
      <c r="A22" s="14" t="s">
        <v>23</v>
      </c>
      <c r="B22" s="336">
        <v>69507</v>
      </c>
      <c r="C22" s="336">
        <v>17834</v>
      </c>
      <c r="D22" s="336">
        <v>800</v>
      </c>
      <c r="E22" s="337">
        <f t="shared" si="0"/>
        <v>88141</v>
      </c>
      <c r="F22" s="337">
        <f t="shared" si="1"/>
        <v>7345.083333333333</v>
      </c>
      <c r="G22" s="338">
        <f t="shared" si="2"/>
        <v>55.644570707070706</v>
      </c>
      <c r="H22" s="139"/>
    </row>
    <row r="23" spans="1:8" s="13" customFormat="1" ht="15.75" customHeight="1" x14ac:dyDescent="0.25">
      <c r="A23" s="15" t="s">
        <v>24</v>
      </c>
      <c r="B23" s="339">
        <v>60038</v>
      </c>
      <c r="C23" s="339">
        <v>15708</v>
      </c>
      <c r="D23" s="339">
        <v>800</v>
      </c>
      <c r="E23" s="334">
        <f t="shared" si="0"/>
        <v>76546</v>
      </c>
      <c r="F23" s="334">
        <f t="shared" si="1"/>
        <v>6378.833333333333</v>
      </c>
      <c r="G23" s="335">
        <f>ROUNDUP(F23/$B$34,1)</f>
        <v>48.4</v>
      </c>
      <c r="H23" s="139" t="s">
        <v>422</v>
      </c>
    </row>
    <row r="24" spans="1:8" s="13" customFormat="1" ht="14.25" x14ac:dyDescent="0.25">
      <c r="A24" s="14" t="s">
        <v>25</v>
      </c>
      <c r="B24" s="336">
        <v>64116</v>
      </c>
      <c r="C24" s="336">
        <v>16489</v>
      </c>
      <c r="D24" s="336">
        <v>800</v>
      </c>
      <c r="E24" s="337">
        <f>SUM(B24:D24)</f>
        <v>81405</v>
      </c>
      <c r="F24" s="337">
        <f t="shared" si="1"/>
        <v>6783.75</v>
      </c>
      <c r="G24" s="338">
        <f>F24/$B$34</f>
        <v>51.392045454545453</v>
      </c>
      <c r="H24" s="139"/>
    </row>
    <row r="25" spans="1:8" s="13" customFormat="1" ht="14.25" x14ac:dyDescent="0.25">
      <c r="A25" s="14" t="s">
        <v>26</v>
      </c>
      <c r="B25" s="336">
        <v>76078</v>
      </c>
      <c r="C25" s="336">
        <v>18935</v>
      </c>
      <c r="D25" s="336">
        <v>800</v>
      </c>
      <c r="E25" s="337">
        <f>SUM(B25:D25)</f>
        <v>95813</v>
      </c>
      <c r="F25" s="337">
        <f t="shared" si="1"/>
        <v>7984.416666666667</v>
      </c>
      <c r="G25" s="338">
        <f>F25/$B$34</f>
        <v>60.488005050505052</v>
      </c>
      <c r="H25" s="139"/>
    </row>
    <row r="26" spans="1:8" s="13" customFormat="1" ht="14.25" x14ac:dyDescent="0.25">
      <c r="A26" s="14" t="s">
        <v>27</v>
      </c>
      <c r="B26" s="336">
        <v>88857</v>
      </c>
      <c r="C26" s="336">
        <v>20672</v>
      </c>
      <c r="D26" s="336">
        <v>800</v>
      </c>
      <c r="E26" s="337">
        <f>SUM(B26:D26)</f>
        <v>110329</v>
      </c>
      <c r="F26" s="337">
        <f t="shared" si="1"/>
        <v>9194.0833333333339</v>
      </c>
      <c r="G26" s="338">
        <f>F26/$B$34</f>
        <v>69.652146464646464</v>
      </c>
      <c r="H26" s="139"/>
    </row>
    <row r="27" spans="1:8" s="13" customFormat="1" ht="14.25" x14ac:dyDescent="0.25">
      <c r="A27" s="14" t="s">
        <v>28</v>
      </c>
      <c r="B27" s="336">
        <v>104943</v>
      </c>
      <c r="C27" s="336">
        <v>20821</v>
      </c>
      <c r="D27" s="336">
        <v>800</v>
      </c>
      <c r="E27" s="337">
        <f>SUM(B27:D27)</f>
        <v>126564</v>
      </c>
      <c r="F27" s="337">
        <f t="shared" si="1"/>
        <v>10547</v>
      </c>
      <c r="G27" s="338">
        <f>F27/$B$34</f>
        <v>79.901515151515156</v>
      </c>
      <c r="H27" s="139" t="s">
        <v>432</v>
      </c>
    </row>
    <row r="28" spans="1:8" s="13" customFormat="1" ht="17.25" customHeight="1" x14ac:dyDescent="0.25">
      <c r="A28" s="15" t="s">
        <v>423</v>
      </c>
      <c r="B28" s="339">
        <f>SUM(B24:B26)/3</f>
        <v>76350.333333333328</v>
      </c>
      <c r="C28" s="339">
        <f>SUM(C24:C26)/3</f>
        <v>18698.666666666668</v>
      </c>
      <c r="D28" s="339">
        <f>SUM(D24:D26)/3</f>
        <v>800</v>
      </c>
      <c r="E28" s="334">
        <f>SUM(B28:D28)</f>
        <v>95849</v>
      </c>
      <c r="F28" s="334">
        <f t="shared" si="1"/>
        <v>7987.416666666667</v>
      </c>
      <c r="G28" s="335">
        <f>ROUNDUP(F28/$B$34,1)</f>
        <v>60.6</v>
      </c>
      <c r="H28" s="139" t="s">
        <v>424</v>
      </c>
    </row>
    <row r="29" spans="1:8" s="17" customFormat="1" ht="12.95" customHeight="1" x14ac:dyDescent="0.25">
      <c r="A29" s="16"/>
      <c r="B29" s="10"/>
      <c r="C29" s="10"/>
      <c r="D29" s="10"/>
      <c r="E29" s="10"/>
      <c r="F29" s="10"/>
      <c r="G29" s="10"/>
    </row>
    <row r="30" spans="1:8" ht="15.75" x14ac:dyDescent="0.25">
      <c r="A30" s="13" t="s">
        <v>425</v>
      </c>
      <c r="G30" s="318" t="s">
        <v>541</v>
      </c>
    </row>
    <row r="31" spans="1:8" ht="14.25" x14ac:dyDescent="0.25">
      <c r="A31" s="13"/>
      <c r="G31" s="142"/>
    </row>
    <row r="33" spans="1:3" ht="15" x14ac:dyDescent="0.25">
      <c r="A33" s="143" t="s">
        <v>426</v>
      </c>
      <c r="B33" s="143" t="s">
        <v>427</v>
      </c>
      <c r="C33" s="143" t="s">
        <v>386</v>
      </c>
    </row>
    <row r="34" spans="1:3" ht="43.5" customHeight="1" x14ac:dyDescent="0.25">
      <c r="A34" s="144">
        <v>12</v>
      </c>
      <c r="B34" s="145">
        <v>132</v>
      </c>
      <c r="C34" s="146" t="s">
        <v>524</v>
      </c>
    </row>
  </sheetData>
  <mergeCells count="3">
    <mergeCell ref="B8:D8"/>
    <mergeCell ref="E8:G8"/>
    <mergeCell ref="A9:G9"/>
  </mergeCells>
  <hyperlinks>
    <hyperlink ref="A6" r:id="rId1" xr:uid="{E584DAF2-B291-430C-81D4-D4E3C40BDC83}"/>
  </hyperlinks>
  <printOptions horizontalCentered="1" verticalCentered="1"/>
  <pageMargins left="0.11811023622047245" right="0.11811023622047245" top="0.15748031496062992" bottom="0.15748031496062992" header="0.11811023622047245" footer="0"/>
  <pageSetup paperSize="9" orientation="landscape" r:id="rId2"/>
  <headerFooter scaleWithDoc="0" alignWithMargins="0"/>
  <drawing r:id="rId3"/>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080D7-C135-4290-96A3-E36EC09D3F8E}">
  <dimension ref="A1:P212"/>
  <sheetViews>
    <sheetView topLeftCell="A112" workbookViewId="0">
      <selection activeCell="A189" sqref="A189"/>
    </sheetView>
  </sheetViews>
  <sheetFormatPr baseColWidth="10" defaultRowHeight="15" x14ac:dyDescent="0.25"/>
  <cols>
    <col min="1" max="1" width="29.7109375" customWidth="1"/>
    <col min="2" max="2" width="27.42578125" customWidth="1"/>
    <col min="4" max="4" width="23.5703125" customWidth="1"/>
    <col min="6" max="6" width="9.7109375" customWidth="1"/>
    <col min="7" max="7" width="11.7109375" bestFit="1" customWidth="1"/>
    <col min="9" max="9" width="13.140625" bestFit="1" customWidth="1"/>
    <col min="15" max="15" width="24.42578125" customWidth="1"/>
    <col min="16" max="16" width="19.42578125" customWidth="1"/>
  </cols>
  <sheetData>
    <row r="1" spans="1:16" x14ac:dyDescent="0.25">
      <c r="A1" s="2" t="s">
        <v>37</v>
      </c>
    </row>
    <row r="2" spans="1:16" x14ac:dyDescent="0.25">
      <c r="A2" s="2">
        <f>'Check Anlagen'!B4</f>
        <v>0</v>
      </c>
      <c r="D2" s="4"/>
      <c r="E2" s="4"/>
      <c r="F2" s="4"/>
      <c r="G2" s="4"/>
      <c r="H2" s="4"/>
      <c r="I2" s="4"/>
    </row>
    <row r="4" spans="1:16" ht="21" x14ac:dyDescent="0.35">
      <c r="A4" s="83" t="s">
        <v>38</v>
      </c>
    </row>
    <row r="5" spans="1:16" ht="30" x14ac:dyDescent="0.25">
      <c r="A5" s="3" t="str">
        <f>'Check Anlagen'!B13</f>
        <v>1.Vereins/Handelsregisterauszug:</v>
      </c>
      <c r="B5" s="3">
        <f>'Check Anlagen'!C13</f>
        <v>0</v>
      </c>
    </row>
    <row r="6" spans="1:16" ht="30" x14ac:dyDescent="0.25">
      <c r="A6" s="3" t="str">
        <f>'Check Anlagen'!B14</f>
        <v>2. Vollmacht der GF durch Unterschriftsberechtigten:</v>
      </c>
      <c r="B6" t="str">
        <f>'Check Anlagen'!C15</f>
        <v xml:space="preserve">Steuern wurden immer pünktlich eingereicht. </v>
      </c>
    </row>
    <row r="7" spans="1:16" ht="45" x14ac:dyDescent="0.25">
      <c r="A7" s="3" t="str">
        <f>'Check Anlagen'!B15</f>
        <v>3. Bestätigung Steuerberater/Wirtschaftsprüfer:</v>
      </c>
      <c r="B7" t="str">
        <f>'Check Anlagen'!C16</f>
        <v xml:space="preserve">geordnete Verhältnisse werden bestätigt. </v>
      </c>
    </row>
    <row r="8" spans="1:16" x14ac:dyDescent="0.25">
      <c r="A8" t="s">
        <v>317</v>
      </c>
    </row>
    <row r="9" spans="1:16" x14ac:dyDescent="0.25">
      <c r="A9" t="s">
        <v>316</v>
      </c>
    </row>
    <row r="10" spans="1:16" x14ac:dyDescent="0.25">
      <c r="A10" t="s">
        <v>58</v>
      </c>
    </row>
    <row r="12" spans="1:16" x14ac:dyDescent="0.25">
      <c r="A12" t="s">
        <v>318</v>
      </c>
      <c r="B12" t="s">
        <v>39</v>
      </c>
    </row>
    <row r="14" spans="1:16" x14ac:dyDescent="0.25">
      <c r="A14" t="s">
        <v>59</v>
      </c>
      <c r="P14" t="s">
        <v>57</v>
      </c>
    </row>
    <row r="15" spans="1:16" x14ac:dyDescent="0.25">
      <c r="A15" t="str">
        <f>'Check Anlagen'!A25</f>
        <v xml:space="preserve">1. </v>
      </c>
      <c r="D15" t="str">
        <f>'Check Anlagen'!B30</f>
        <v>Original mit rechtsverb. Unterschrift</v>
      </c>
      <c r="E15">
        <f>'Check Anlagen'!C30</f>
        <v>0</v>
      </c>
    </row>
    <row r="17" spans="1:12" ht="14.25" customHeight="1" x14ac:dyDescent="0.25">
      <c r="A17" t="str">
        <f>'Check Anlagen'!A26</f>
        <v xml:space="preserve">2. </v>
      </c>
    </row>
    <row r="18" spans="1:12" ht="14.25" customHeight="1" x14ac:dyDescent="0.25"/>
    <row r="19" spans="1:12" ht="14.25" customHeight="1" x14ac:dyDescent="0.25">
      <c r="A19" t="str">
        <f>'Check Anlagen'!A27</f>
        <v xml:space="preserve">3. </v>
      </c>
    </row>
    <row r="20" spans="1:12" ht="14.25" customHeight="1" x14ac:dyDescent="0.25"/>
    <row r="21" spans="1:12" ht="14.25" customHeight="1" x14ac:dyDescent="0.25">
      <c r="A21" t="str">
        <f>'Check Anlagen'!A28</f>
        <v xml:space="preserve">4. </v>
      </c>
    </row>
    <row r="22" spans="1:12" ht="14.25" customHeight="1" x14ac:dyDescent="0.25"/>
    <row r="23" spans="1:12" ht="14.25" customHeight="1" x14ac:dyDescent="0.25"/>
    <row r="24" spans="1:12" x14ac:dyDescent="0.25">
      <c r="A24" s="2" t="s">
        <v>40</v>
      </c>
    </row>
    <row r="25" spans="1:12" x14ac:dyDescent="0.25">
      <c r="A25" t="str">
        <f>'Check Anlagen'!A30</f>
        <v xml:space="preserve">1. Antragstellerin: </v>
      </c>
      <c r="B25" t="s">
        <v>265</v>
      </c>
      <c r="C25" t="s">
        <v>252</v>
      </c>
    </row>
    <row r="26" spans="1:12" x14ac:dyDescent="0.25">
      <c r="A26" t="str">
        <f>'Check Anlagen'!A31</f>
        <v xml:space="preserve">2. </v>
      </c>
      <c r="B26" t="s">
        <v>265</v>
      </c>
      <c r="C26" t="s">
        <v>60</v>
      </c>
    </row>
    <row r="27" spans="1:12" x14ac:dyDescent="0.25">
      <c r="A27" t="str">
        <f>'Check Anlagen'!A32</f>
        <v xml:space="preserve">3. </v>
      </c>
      <c r="B27" t="s">
        <v>265</v>
      </c>
      <c r="C27" t="s">
        <v>60</v>
      </c>
    </row>
    <row r="28" spans="1:12" x14ac:dyDescent="0.25">
      <c r="A28" t="str">
        <f>'Check Anlagen'!A33</f>
        <v xml:space="preserve">4. </v>
      </c>
      <c r="B28" t="s">
        <v>265</v>
      </c>
      <c r="C28" t="s">
        <v>60</v>
      </c>
    </row>
    <row r="29" spans="1:12" x14ac:dyDescent="0.25">
      <c r="A29" t="str">
        <f>'Check Anlagen'!A34</f>
        <v xml:space="preserve">5. </v>
      </c>
      <c r="B29" t="s">
        <v>265</v>
      </c>
      <c r="C29" t="s">
        <v>60</v>
      </c>
    </row>
    <row r="30" spans="1:12" ht="21" x14ac:dyDescent="0.35">
      <c r="A30" s="82" t="s">
        <v>41</v>
      </c>
      <c r="B30" s="73" t="s">
        <v>226</v>
      </c>
      <c r="C30" s="29"/>
      <c r="D30" s="74"/>
    </row>
    <row r="31" spans="1:12" x14ac:dyDescent="0.25">
      <c r="A31" s="75" t="s">
        <v>225</v>
      </c>
      <c r="D31" s="76"/>
      <c r="L31" s="2"/>
    </row>
    <row r="32" spans="1:12" x14ac:dyDescent="0.25">
      <c r="A32" s="77" t="s">
        <v>303</v>
      </c>
      <c r="D32" s="76"/>
      <c r="H32">
        <f>'Check Anlagen'!B7</f>
        <v>0</v>
      </c>
      <c r="I32" t="s">
        <v>302</v>
      </c>
    </row>
    <row r="33" spans="1:8" x14ac:dyDescent="0.25">
      <c r="A33" s="77" t="s">
        <v>43</v>
      </c>
      <c r="D33" s="76"/>
    </row>
    <row r="34" spans="1:8" x14ac:dyDescent="0.25">
      <c r="A34" s="77" t="s">
        <v>301</v>
      </c>
      <c r="D34" s="76"/>
    </row>
    <row r="35" spans="1:8" x14ac:dyDescent="0.25">
      <c r="A35" s="77" t="s">
        <v>287</v>
      </c>
      <c r="D35" s="76"/>
    </row>
    <row r="36" spans="1:8" ht="13.5" customHeight="1" x14ac:dyDescent="0.25">
      <c r="A36" s="77" t="s">
        <v>286</v>
      </c>
      <c r="D36" s="76"/>
    </row>
    <row r="37" spans="1:8" ht="13.5" customHeight="1" x14ac:dyDescent="0.25"/>
    <row r="38" spans="1:8" x14ac:dyDescent="0.25">
      <c r="A38" s="2" t="s">
        <v>42</v>
      </c>
    </row>
    <row r="39" spans="1:8" x14ac:dyDescent="0.25">
      <c r="A39" t="s">
        <v>314</v>
      </c>
    </row>
    <row r="40" spans="1:8" x14ac:dyDescent="0.25">
      <c r="A40" t="s">
        <v>266</v>
      </c>
      <c r="H40" s="2"/>
    </row>
    <row r="43" spans="1:8" ht="16.5" customHeight="1" x14ac:dyDescent="0.25"/>
    <row r="44" spans="1:8" ht="16.5" customHeight="1" x14ac:dyDescent="0.25"/>
    <row r="45" spans="1:8" ht="16.5" customHeight="1" x14ac:dyDescent="0.25"/>
    <row r="46" spans="1:8" x14ac:dyDescent="0.25">
      <c r="A46" t="s">
        <v>315</v>
      </c>
    </row>
    <row r="47" spans="1:8" x14ac:dyDescent="0.25">
      <c r="A47" t="s">
        <v>266</v>
      </c>
    </row>
    <row r="51" spans="1:7" x14ac:dyDescent="0.25">
      <c r="A51" t="s">
        <v>277</v>
      </c>
      <c r="G51" t="s">
        <v>278</v>
      </c>
    </row>
    <row r="54" spans="1:7" x14ac:dyDescent="0.25">
      <c r="A54" s="2" t="s">
        <v>29</v>
      </c>
    </row>
    <row r="55" spans="1:7" x14ac:dyDescent="0.25">
      <c r="A55" t="s">
        <v>237</v>
      </c>
    </row>
    <row r="56" spans="1:7" x14ac:dyDescent="0.25">
      <c r="A56" t="str">
        <f>'Check Anlagen'!A30</f>
        <v xml:space="preserve">1. Antragstellerin: </v>
      </c>
      <c r="B56" s="84" t="e">
        <f>#REF!</f>
        <v>#REF!</v>
      </c>
      <c r="C56">
        <f>'Check Anlagen'!C20</f>
        <v>0</v>
      </c>
    </row>
    <row r="57" spans="1:7" x14ac:dyDescent="0.25">
      <c r="A57" t="str">
        <f>'Check Anlagen'!A31</f>
        <v xml:space="preserve">2. </v>
      </c>
      <c r="B57" s="84" t="e">
        <f>#REF!+#REF!</f>
        <v>#REF!</v>
      </c>
      <c r="C57">
        <f>'Check Anlagen'!C31</f>
        <v>0</v>
      </c>
    </row>
    <row r="58" spans="1:7" x14ac:dyDescent="0.25">
      <c r="A58" t="str">
        <f>'Check Anlagen'!A32</f>
        <v xml:space="preserve">3. </v>
      </c>
      <c r="B58" s="84" t="e">
        <f>#REF!+#REF!</f>
        <v>#REF!</v>
      </c>
      <c r="C58">
        <f>'Check Anlagen'!C32</f>
        <v>0</v>
      </c>
    </row>
    <row r="59" spans="1:7" x14ac:dyDescent="0.25">
      <c r="A59" t="str">
        <f>'Check Anlagen'!A33</f>
        <v xml:space="preserve">4. </v>
      </c>
      <c r="B59" s="84" t="e">
        <f>#REF!+#REF!</f>
        <v>#REF!</v>
      </c>
      <c r="C59">
        <f>'Check Anlagen'!C33</f>
        <v>0</v>
      </c>
    </row>
    <row r="60" spans="1:7" x14ac:dyDescent="0.25">
      <c r="A60" t="str">
        <f>'Check Anlagen'!A34</f>
        <v xml:space="preserve">5. </v>
      </c>
      <c r="B60" s="84" t="e">
        <f>#REF!+#REF!</f>
        <v>#REF!</v>
      </c>
      <c r="C60">
        <f>'Check Anlagen'!C34</f>
        <v>0</v>
      </c>
    </row>
    <row r="61" spans="1:7" x14ac:dyDescent="0.25">
      <c r="A61" t="s">
        <v>234</v>
      </c>
    </row>
    <row r="62" spans="1:7" x14ac:dyDescent="0.25">
      <c r="A62" t="str">
        <f>'Check Anlagen'!A30</f>
        <v xml:space="preserve">1. Antragstellerin: </v>
      </c>
      <c r="B62" s="4" t="s">
        <v>267</v>
      </c>
    </row>
    <row r="63" spans="1:7" ht="15.75" customHeight="1" x14ac:dyDescent="0.25">
      <c r="A63" t="str">
        <f>'Check Anlagen'!A31</f>
        <v xml:space="preserve">2. </v>
      </c>
      <c r="B63" t="s">
        <v>261</v>
      </c>
    </row>
    <row r="64" spans="1:7" ht="15.75" customHeight="1" x14ac:dyDescent="0.25">
      <c r="A64" t="str">
        <f>'Check Anlagen'!A32</f>
        <v xml:space="preserve">3. </v>
      </c>
      <c r="B64" t="s">
        <v>260</v>
      </c>
    </row>
    <row r="65" spans="1:5" ht="15.75" customHeight="1" x14ac:dyDescent="0.25">
      <c r="A65" t="str">
        <f>'Check Anlagen'!A33</f>
        <v xml:space="preserve">4. </v>
      </c>
      <c r="B65" t="s">
        <v>263</v>
      </c>
    </row>
    <row r="66" spans="1:5" ht="15.75" customHeight="1" x14ac:dyDescent="0.25">
      <c r="A66" t="str">
        <f>'Check Anlagen'!A34</f>
        <v xml:space="preserve">5. </v>
      </c>
      <c r="B66" t="s">
        <v>262</v>
      </c>
    </row>
    <row r="67" spans="1:5" x14ac:dyDescent="0.25">
      <c r="A67" t="s">
        <v>268</v>
      </c>
    </row>
    <row r="68" spans="1:5" x14ac:dyDescent="0.25">
      <c r="A68" t="s">
        <v>44</v>
      </c>
    </row>
    <row r="70" spans="1:5" x14ac:dyDescent="0.25">
      <c r="A70" s="2" t="s">
        <v>45</v>
      </c>
    </row>
    <row r="71" spans="1:5" x14ac:dyDescent="0.25">
      <c r="A71" t="s">
        <v>238</v>
      </c>
    </row>
    <row r="72" spans="1:5" x14ac:dyDescent="0.25">
      <c r="A72" t="s">
        <v>251</v>
      </c>
    </row>
    <row r="73" spans="1:5" x14ac:dyDescent="0.25">
      <c r="A73" t="s">
        <v>248</v>
      </c>
    </row>
    <row r="74" spans="1:5" x14ac:dyDescent="0.25">
      <c r="A74" t="s">
        <v>249</v>
      </c>
    </row>
    <row r="75" spans="1:5" x14ac:dyDescent="0.25">
      <c r="A75" s="25" t="s">
        <v>269</v>
      </c>
    </row>
    <row r="76" spans="1:5" x14ac:dyDescent="0.25">
      <c r="A76" t="s">
        <v>239</v>
      </c>
    </row>
    <row r="77" spans="1:5" x14ac:dyDescent="0.25">
      <c r="A77" t="s">
        <v>270</v>
      </c>
    </row>
    <row r="78" spans="1:5" ht="30" x14ac:dyDescent="0.25">
      <c r="A78" s="3" t="s">
        <v>240</v>
      </c>
    </row>
    <row r="79" spans="1:5" x14ac:dyDescent="0.25">
      <c r="A79" t="s">
        <v>250</v>
      </c>
      <c r="E79" s="84"/>
    </row>
    <row r="80" spans="1:5" ht="16.5" customHeight="1" x14ac:dyDescent="0.25">
      <c r="A80" t="s">
        <v>300</v>
      </c>
      <c r="E80" s="84"/>
    </row>
    <row r="81" spans="1:10" x14ac:dyDescent="0.25">
      <c r="E81" s="84"/>
    </row>
    <row r="82" spans="1:10" ht="18.75" x14ac:dyDescent="0.3">
      <c r="A82" s="81" t="s">
        <v>46</v>
      </c>
      <c r="E82" s="84"/>
    </row>
    <row r="83" spans="1:10" x14ac:dyDescent="0.25">
      <c r="A83" t="str">
        <f>'Check Anlagen'!A30</f>
        <v xml:space="preserve">1. Antragstellerin: </v>
      </c>
      <c r="B83" s="3" t="s">
        <v>274</v>
      </c>
      <c r="C83" t="s">
        <v>276</v>
      </c>
      <c r="D83" t="e">
        <f>#REF!</f>
        <v>#REF!</v>
      </c>
      <c r="E83" s="84"/>
    </row>
    <row r="84" spans="1:10" x14ac:dyDescent="0.25">
      <c r="A84" t="str">
        <f>'Check Anlagen'!A31</f>
        <v xml:space="preserve">2. </v>
      </c>
      <c r="B84" s="3" t="s">
        <v>253</v>
      </c>
      <c r="C84" t="s">
        <v>276</v>
      </c>
      <c r="D84" t="e">
        <f>#REF!</f>
        <v>#REF!</v>
      </c>
    </row>
    <row r="85" spans="1:10" x14ac:dyDescent="0.25">
      <c r="A85" t="str">
        <f>'Check Anlagen'!A32</f>
        <v xml:space="preserve">3. </v>
      </c>
      <c r="B85" s="3" t="s">
        <v>253</v>
      </c>
      <c r="C85" t="s">
        <v>276</v>
      </c>
      <c r="D85" t="e">
        <f>#REF!</f>
        <v>#REF!</v>
      </c>
    </row>
    <row r="86" spans="1:10" x14ac:dyDescent="0.25">
      <c r="A86" t="str">
        <f>'Check Anlagen'!A33</f>
        <v xml:space="preserve">4. </v>
      </c>
      <c r="B86" s="3" t="s">
        <v>253</v>
      </c>
      <c r="C86" t="s">
        <v>276</v>
      </c>
      <c r="D86" t="e">
        <f>#REF!</f>
        <v>#REF!</v>
      </c>
    </row>
    <row r="87" spans="1:10" x14ac:dyDescent="0.25">
      <c r="A87" t="str">
        <f>'Check Anlagen'!A34</f>
        <v xml:space="preserve">5. </v>
      </c>
      <c r="B87" s="3" t="s">
        <v>253</v>
      </c>
      <c r="C87" t="s">
        <v>276</v>
      </c>
      <c r="D87" t="e">
        <f>#REF!</f>
        <v>#REF!</v>
      </c>
      <c r="E87" s="84"/>
    </row>
    <row r="88" spans="1:10" x14ac:dyDescent="0.25">
      <c r="B88" s="3"/>
      <c r="E88" s="84"/>
    </row>
    <row r="89" spans="1:10" x14ac:dyDescent="0.25">
      <c r="A89" s="4" t="s">
        <v>291</v>
      </c>
      <c r="E89" s="84"/>
    </row>
    <row r="90" spans="1:10" x14ac:dyDescent="0.25">
      <c r="A90" t="s">
        <v>254</v>
      </c>
      <c r="E90" s="84"/>
    </row>
    <row r="91" spans="1:10" s="84" customFormat="1" x14ac:dyDescent="0.25">
      <c r="A91" s="84" t="s">
        <v>47</v>
      </c>
      <c r="B91" s="21" t="e">
        <f>#REF!</f>
        <v>#REF!</v>
      </c>
      <c r="C91" s="84" t="s">
        <v>49</v>
      </c>
      <c r="E91" s="84" t="e">
        <f>#REF!</f>
        <v>#REF!</v>
      </c>
      <c r="I91" s="84" t="e">
        <f>E91/3.75</f>
        <v>#REF!</v>
      </c>
    </row>
    <row r="92" spans="1:10" x14ac:dyDescent="0.25">
      <c r="A92" t="s">
        <v>322</v>
      </c>
      <c r="E92" s="84"/>
      <c r="I92" s="84">
        <f>1400000/6</f>
        <v>233333.33333333334</v>
      </c>
      <c r="J92" s="84"/>
    </row>
    <row r="93" spans="1:10" x14ac:dyDescent="0.25">
      <c r="A93" t="str">
        <f>'Check Anlagen'!A30</f>
        <v xml:space="preserve">1. Antragstellerin: </v>
      </c>
      <c r="B93" t="s">
        <v>48</v>
      </c>
      <c r="C93" s="21" t="e">
        <f>#REF!</f>
        <v>#REF!</v>
      </c>
      <c r="D93" s="84" t="s">
        <v>227</v>
      </c>
      <c r="F93" s="84" t="e">
        <f>#REF!</f>
        <v>#REF!</v>
      </c>
    </row>
    <row r="94" spans="1:10" x14ac:dyDescent="0.25">
      <c r="B94" t="s">
        <v>323</v>
      </c>
      <c r="C94" s="21"/>
      <c r="D94" t="e">
        <f>#REF!</f>
        <v>#REF!</v>
      </c>
      <c r="F94" t="s">
        <v>324</v>
      </c>
    </row>
    <row r="95" spans="1:10" x14ac:dyDescent="0.25">
      <c r="B95" t="s">
        <v>327</v>
      </c>
      <c r="C95" s="21"/>
      <c r="D95" t="e">
        <f>#REF!</f>
        <v>#REF!</v>
      </c>
    </row>
    <row r="96" spans="1:10" x14ac:dyDescent="0.25">
      <c r="B96" t="s">
        <v>325</v>
      </c>
      <c r="C96" s="21"/>
      <c r="D96" t="e">
        <f>#REF!</f>
        <v>#REF!</v>
      </c>
      <c r="F96" t="s">
        <v>326</v>
      </c>
    </row>
    <row r="97" spans="1:11" x14ac:dyDescent="0.25">
      <c r="B97" t="s">
        <v>50</v>
      </c>
      <c r="C97" s="21"/>
      <c r="D97" t="e">
        <f>#REF!</f>
        <v>#REF!</v>
      </c>
    </row>
    <row r="98" spans="1:11" x14ac:dyDescent="0.25">
      <c r="A98" t="str">
        <f>'Check Anlagen'!A31</f>
        <v xml:space="preserve">2. </v>
      </c>
      <c r="B98" t="str">
        <f>B93</f>
        <v>VZÄ gesamt</v>
      </c>
      <c r="C98" s="21" t="e">
        <f>#REF!</f>
        <v>#REF!</v>
      </c>
      <c r="D98" s="84" t="s">
        <v>259</v>
      </c>
      <c r="F98" s="84" t="e">
        <f>#REF!</f>
        <v>#REF!</v>
      </c>
    </row>
    <row r="99" spans="1:11" x14ac:dyDescent="0.25">
      <c r="B99" t="s">
        <v>323</v>
      </c>
      <c r="C99" s="21"/>
      <c r="D99" t="e">
        <f>#REF!</f>
        <v>#REF!</v>
      </c>
      <c r="F99" t="s">
        <v>324</v>
      </c>
    </row>
    <row r="100" spans="1:11" x14ac:dyDescent="0.25">
      <c r="B100" t="str">
        <f>B95</f>
        <v xml:space="preserve">Sonderleistungen: </v>
      </c>
      <c r="C100" s="21"/>
      <c r="D100" t="e">
        <f>#REF!</f>
        <v>#REF!</v>
      </c>
    </row>
    <row r="101" spans="1:11" x14ac:dyDescent="0.25">
      <c r="B101" t="str">
        <f>B96</f>
        <v xml:space="preserve">Qualif.nachweise (außer NN): </v>
      </c>
      <c r="C101" s="21"/>
      <c r="D101" t="e">
        <f>#REF!</f>
        <v>#REF!</v>
      </c>
      <c r="F101" t="s">
        <v>326</v>
      </c>
    </row>
    <row r="102" spans="1:11" x14ac:dyDescent="0.25">
      <c r="B102" t="str">
        <f>B97</f>
        <v xml:space="preserve">Erklärung Zusätzlichkeit: </v>
      </c>
      <c r="C102" s="21"/>
      <c r="D102" t="e">
        <f>#REF!</f>
        <v>#REF!</v>
      </c>
      <c r="I102">
        <f>I97</f>
        <v>0</v>
      </c>
      <c r="K102" t="e">
        <f>#REF!</f>
        <v>#REF!</v>
      </c>
    </row>
    <row r="103" spans="1:11" x14ac:dyDescent="0.25">
      <c r="A103" t="str">
        <f>'Check Anlagen'!A32</f>
        <v xml:space="preserve">3. </v>
      </c>
      <c r="B103" t="s">
        <v>48</v>
      </c>
      <c r="C103" s="21" t="e">
        <f>#REF!</f>
        <v>#REF!</v>
      </c>
      <c r="D103" s="84" t="s">
        <v>259</v>
      </c>
      <c r="F103" s="84" t="e">
        <f>#REF!</f>
        <v>#REF!</v>
      </c>
    </row>
    <row r="104" spans="1:11" x14ac:dyDescent="0.25">
      <c r="B104" t="s">
        <v>323</v>
      </c>
      <c r="C104" s="21"/>
      <c r="D104" t="e">
        <f>#REF!</f>
        <v>#REF!</v>
      </c>
      <c r="F104" t="s">
        <v>324</v>
      </c>
    </row>
    <row r="105" spans="1:11" x14ac:dyDescent="0.25">
      <c r="B105" t="str">
        <f>B100</f>
        <v xml:space="preserve">Sonderleistungen: </v>
      </c>
      <c r="C105" s="21"/>
      <c r="D105" t="e">
        <f>#REF!</f>
        <v>#REF!</v>
      </c>
    </row>
    <row r="106" spans="1:11" x14ac:dyDescent="0.25">
      <c r="B106" t="str">
        <f>B96</f>
        <v xml:space="preserve">Qualif.nachweise (außer NN): </v>
      </c>
      <c r="C106" s="21"/>
      <c r="D106" t="e">
        <f>#REF!</f>
        <v>#REF!</v>
      </c>
      <c r="F106" t="s">
        <v>326</v>
      </c>
    </row>
    <row r="107" spans="1:11" x14ac:dyDescent="0.25">
      <c r="B107" t="str">
        <f>B102</f>
        <v xml:space="preserve">Erklärung Zusätzlichkeit: </v>
      </c>
      <c r="C107" s="21"/>
      <c r="D107" t="e">
        <f>#REF!</f>
        <v>#REF!</v>
      </c>
    </row>
    <row r="108" spans="1:11" x14ac:dyDescent="0.25">
      <c r="A108" t="str">
        <f>'Check Anlagen'!A33</f>
        <v xml:space="preserve">4. </v>
      </c>
      <c r="B108" t="s">
        <v>48</v>
      </c>
      <c r="C108" s="21" t="e">
        <f>#REF!</f>
        <v>#REF!</v>
      </c>
      <c r="D108" s="84" t="s">
        <v>259</v>
      </c>
      <c r="F108" s="84" t="e">
        <f>#REF!</f>
        <v>#REF!</v>
      </c>
    </row>
    <row r="109" spans="1:11" x14ac:dyDescent="0.25">
      <c r="B109" t="s">
        <v>323</v>
      </c>
      <c r="C109" s="21"/>
      <c r="D109" t="e">
        <f>#REF!</f>
        <v>#REF!</v>
      </c>
      <c r="F109" t="s">
        <v>324</v>
      </c>
    </row>
    <row r="110" spans="1:11" x14ac:dyDescent="0.25">
      <c r="B110" t="str">
        <f>B95</f>
        <v xml:space="preserve">Sonderleistungen: </v>
      </c>
      <c r="C110" s="21"/>
      <c r="D110" t="e">
        <f>#REF!</f>
        <v>#REF!</v>
      </c>
    </row>
    <row r="111" spans="1:11" x14ac:dyDescent="0.25">
      <c r="B111" t="str">
        <f>B96</f>
        <v xml:space="preserve">Qualif.nachweise (außer NN): </v>
      </c>
      <c r="C111" s="21"/>
      <c r="D111" t="e">
        <f>#REF!</f>
        <v>#REF!</v>
      </c>
      <c r="F111" t="s">
        <v>326</v>
      </c>
    </row>
    <row r="112" spans="1:11" x14ac:dyDescent="0.25">
      <c r="B112" t="s">
        <v>50</v>
      </c>
      <c r="C112" s="21"/>
      <c r="D112" t="e">
        <f>#REF!</f>
        <v>#REF!</v>
      </c>
    </row>
    <row r="113" spans="1:8" x14ac:dyDescent="0.25">
      <c r="A113" t="str">
        <f>'Check Anlagen'!A34</f>
        <v xml:space="preserve">5. </v>
      </c>
      <c r="B113" t="s">
        <v>48</v>
      </c>
      <c r="C113" s="21" t="e">
        <f>#REF!</f>
        <v>#REF!</v>
      </c>
      <c r="D113" s="84" t="s">
        <v>259</v>
      </c>
      <c r="F113" s="84" t="e">
        <f>#REF!</f>
        <v>#REF!</v>
      </c>
    </row>
    <row r="114" spans="1:8" x14ac:dyDescent="0.25">
      <c r="B114" t="s">
        <v>323</v>
      </c>
      <c r="C114" s="21"/>
      <c r="D114" t="e">
        <f>#REF!</f>
        <v>#REF!</v>
      </c>
      <c r="F114" t="s">
        <v>324</v>
      </c>
    </row>
    <row r="115" spans="1:8" x14ac:dyDescent="0.25">
      <c r="B115" t="s">
        <v>327</v>
      </c>
      <c r="C115" s="21"/>
      <c r="D115" t="e">
        <f>#REF!</f>
        <v>#REF!</v>
      </c>
    </row>
    <row r="116" spans="1:8" x14ac:dyDescent="0.25">
      <c r="B116" t="str">
        <f>B96</f>
        <v xml:space="preserve">Qualif.nachweise (außer NN): </v>
      </c>
      <c r="C116" s="21"/>
      <c r="D116" t="e">
        <f>#REF!</f>
        <v>#REF!</v>
      </c>
      <c r="F116" t="s">
        <v>326</v>
      </c>
    </row>
    <row r="117" spans="1:8" x14ac:dyDescent="0.25">
      <c r="B117" t="s">
        <v>50</v>
      </c>
      <c r="C117" s="21"/>
      <c r="D117" t="e">
        <f>#REF!</f>
        <v>#REF!</v>
      </c>
    </row>
    <row r="118" spans="1:8" x14ac:dyDescent="0.25">
      <c r="B118" t="s">
        <v>328</v>
      </c>
      <c r="C118" s="21"/>
      <c r="D118" s="84"/>
    </row>
    <row r="119" spans="1:8" x14ac:dyDescent="0.25">
      <c r="D119" s="21"/>
      <c r="E119" s="84"/>
    </row>
    <row r="120" spans="1:8" x14ac:dyDescent="0.25">
      <c r="A120" t="str">
        <f>'Check Anlagen'!A30</f>
        <v xml:space="preserve">1. Antragstellerin: </v>
      </c>
      <c r="B120" t="s">
        <v>255</v>
      </c>
      <c r="C120" t="s">
        <v>256</v>
      </c>
      <c r="E120" s="84"/>
    </row>
    <row r="121" spans="1:8" x14ac:dyDescent="0.25">
      <c r="A121" t="str">
        <f>'Check Anlagen'!A31</f>
        <v xml:space="preserve">2. </v>
      </c>
      <c r="B121" t="s">
        <v>255</v>
      </c>
      <c r="C121" t="s">
        <v>256</v>
      </c>
      <c r="E121" s="84"/>
    </row>
    <row r="122" spans="1:8" x14ac:dyDescent="0.25">
      <c r="A122" t="str">
        <f>'Check Anlagen'!A32</f>
        <v xml:space="preserve">3. </v>
      </c>
      <c r="B122" t="s">
        <v>255</v>
      </c>
      <c r="C122" t="s">
        <v>256</v>
      </c>
      <c r="E122" s="84"/>
    </row>
    <row r="123" spans="1:8" x14ac:dyDescent="0.25">
      <c r="A123" t="str">
        <f>'Check Anlagen'!A33</f>
        <v xml:space="preserve">4. </v>
      </c>
      <c r="B123" t="s">
        <v>255</v>
      </c>
      <c r="C123" t="s">
        <v>256</v>
      </c>
      <c r="E123" s="84"/>
    </row>
    <row r="124" spans="1:8" x14ac:dyDescent="0.25">
      <c r="A124" t="str">
        <f>'Check Anlagen'!A34</f>
        <v xml:space="preserve">5. </v>
      </c>
      <c r="B124" t="s">
        <v>255</v>
      </c>
      <c r="C124" t="s">
        <v>256</v>
      </c>
      <c r="E124" s="84"/>
    </row>
    <row r="125" spans="1:8" x14ac:dyDescent="0.25">
      <c r="A125" s="2" t="s">
        <v>8</v>
      </c>
      <c r="E125" s="84"/>
    </row>
    <row r="126" spans="1:8" x14ac:dyDescent="0.25">
      <c r="A126" t="str">
        <f>'Check Anlagen'!A30</f>
        <v xml:space="preserve">1. Antragstellerin: </v>
      </c>
      <c r="B126" t="s">
        <v>259</v>
      </c>
      <c r="C126" s="84" t="e">
        <f>#REF!</f>
        <v>#REF!</v>
      </c>
      <c r="D126" t="e">
        <f>'Miete qm'!#REF!</f>
        <v>#REF!</v>
      </c>
      <c r="E126" t="s">
        <v>321</v>
      </c>
      <c r="G126" t="e">
        <f>'Miete qm'!H5</f>
        <v>#REF!</v>
      </c>
      <c r="H126">
        <f>'Miete qm'!I5</f>
        <v>0</v>
      </c>
    </row>
    <row r="127" spans="1:8" x14ac:dyDescent="0.25">
      <c r="A127" t="str">
        <f>'Check Anlagen'!A31</f>
        <v xml:space="preserve">2. </v>
      </c>
      <c r="B127" t="s">
        <v>259</v>
      </c>
      <c r="C127" s="84" t="e">
        <f>#REF!</f>
        <v>#REF!</v>
      </c>
      <c r="D127" t="e">
        <f>'Miete qm'!#REF!</f>
        <v>#REF!</v>
      </c>
      <c r="E127" t="s">
        <v>321</v>
      </c>
      <c r="G127" t="e">
        <f>'Miete qm'!H6</f>
        <v>#REF!</v>
      </c>
      <c r="H127">
        <f>'Miete qm'!I6</f>
        <v>0</v>
      </c>
    </row>
    <row r="128" spans="1:8" x14ac:dyDescent="0.25">
      <c r="A128" t="str">
        <f>'Check Anlagen'!A32</f>
        <v xml:space="preserve">3. </v>
      </c>
      <c r="B128" t="s">
        <v>259</v>
      </c>
      <c r="C128" s="84" t="e">
        <f>#REF!</f>
        <v>#REF!</v>
      </c>
      <c r="D128" t="e">
        <f>'Miete qm'!#REF!</f>
        <v>#REF!</v>
      </c>
      <c r="E128" t="s">
        <v>321</v>
      </c>
      <c r="G128" t="e">
        <f>'Miete qm'!H7</f>
        <v>#REF!</v>
      </c>
      <c r="H128">
        <f>'Miete qm'!I7</f>
        <v>0</v>
      </c>
    </row>
    <row r="129" spans="1:8" x14ac:dyDescent="0.25">
      <c r="A129" t="str">
        <f>'Check Anlagen'!A33</f>
        <v xml:space="preserve">4. </v>
      </c>
      <c r="B129" t="s">
        <v>259</v>
      </c>
      <c r="C129" s="84" t="e">
        <f>#REF!</f>
        <v>#REF!</v>
      </c>
      <c r="D129" t="e">
        <f>'Miete qm'!#REF!</f>
        <v>#REF!</v>
      </c>
      <c r="E129" t="s">
        <v>321</v>
      </c>
      <c r="G129" t="e">
        <f>'Miete qm'!H8</f>
        <v>#REF!</v>
      </c>
      <c r="H129">
        <f>'Miete qm'!I8</f>
        <v>0</v>
      </c>
    </row>
    <row r="130" spans="1:8" x14ac:dyDescent="0.25">
      <c r="A130" t="str">
        <f>'Check Anlagen'!A34</f>
        <v xml:space="preserve">5. </v>
      </c>
      <c r="B130" t="s">
        <v>259</v>
      </c>
      <c r="C130" s="84" t="e">
        <f>#REF!</f>
        <v>#REF!</v>
      </c>
      <c r="D130" t="e">
        <f>'Miete qm'!#REF!</f>
        <v>#REF!</v>
      </c>
      <c r="E130" t="s">
        <v>321</v>
      </c>
      <c r="G130" t="e">
        <f>'Miete qm'!H9</f>
        <v>#REF!</v>
      </c>
      <c r="H130">
        <f>'Miete qm'!I9</f>
        <v>0</v>
      </c>
    </row>
    <row r="131" spans="1:8" x14ac:dyDescent="0.25">
      <c r="B131" t="s">
        <v>53</v>
      </c>
      <c r="E131" s="84"/>
    </row>
    <row r="132" spans="1:8" x14ac:dyDescent="0.25">
      <c r="A132" s="2" t="s">
        <v>56</v>
      </c>
      <c r="E132" s="84"/>
    </row>
    <row r="133" spans="1:8" x14ac:dyDescent="0.25">
      <c r="A133" t="str">
        <f>'Check Anlagen'!A30</f>
        <v xml:space="preserve">1. Antragstellerin: </v>
      </c>
      <c r="B133" t="s">
        <v>259</v>
      </c>
      <c r="C133" s="84" t="e">
        <f>#REF!</f>
        <v>#REF!</v>
      </c>
      <c r="D133" t="e">
        <f>#REF!</f>
        <v>#REF!</v>
      </c>
      <c r="E133" t="e">
        <f>#REF!</f>
        <v>#REF!</v>
      </c>
    </row>
    <row r="134" spans="1:8" x14ac:dyDescent="0.25">
      <c r="A134" t="str">
        <f>'Check Anlagen'!A31</f>
        <v xml:space="preserve">2. </v>
      </c>
      <c r="B134" t="s">
        <v>259</v>
      </c>
      <c r="C134" s="84" t="e">
        <f>#REF!</f>
        <v>#REF!</v>
      </c>
      <c r="D134" s="23" t="e">
        <f>#REF!</f>
        <v>#REF!</v>
      </c>
      <c r="E134" s="23" t="e">
        <f>#REF!</f>
        <v>#REF!</v>
      </c>
    </row>
    <row r="135" spans="1:8" x14ac:dyDescent="0.25">
      <c r="A135" t="str">
        <f>'Check Anlagen'!A32</f>
        <v xml:space="preserve">3. </v>
      </c>
      <c r="B135" t="s">
        <v>259</v>
      </c>
      <c r="C135" s="84" t="e">
        <f>#REF!</f>
        <v>#REF!</v>
      </c>
      <c r="D135" t="e">
        <f>#REF!</f>
        <v>#REF!</v>
      </c>
      <c r="E135" t="e">
        <f>#REF!</f>
        <v>#REF!</v>
      </c>
    </row>
    <row r="136" spans="1:8" x14ac:dyDescent="0.25">
      <c r="A136" t="str">
        <f>'Check Anlagen'!A33</f>
        <v xml:space="preserve">4. </v>
      </c>
      <c r="B136" t="s">
        <v>259</v>
      </c>
      <c r="C136" s="84" t="e">
        <f>#REF!</f>
        <v>#REF!</v>
      </c>
      <c r="D136" t="e">
        <f>#REF!</f>
        <v>#REF!</v>
      </c>
      <c r="E136" t="e">
        <f>#REF!</f>
        <v>#REF!</v>
      </c>
    </row>
    <row r="137" spans="1:8" x14ac:dyDescent="0.25">
      <c r="A137" t="str">
        <f>'Check Anlagen'!A34</f>
        <v xml:space="preserve">5. </v>
      </c>
      <c r="B137" t="s">
        <v>259</v>
      </c>
      <c r="C137" s="84" t="e">
        <f>#REF!</f>
        <v>#REF!</v>
      </c>
      <c r="D137" t="e">
        <f>#REF!</f>
        <v>#REF!</v>
      </c>
      <c r="E137" t="e">
        <f>#REF!</f>
        <v>#REF!</v>
      </c>
    </row>
    <row r="138" spans="1:8" x14ac:dyDescent="0.25">
      <c r="B138" t="s">
        <v>53</v>
      </c>
      <c r="D138" s="84"/>
    </row>
    <row r="139" spans="1:8" x14ac:dyDescent="0.25">
      <c r="A139" s="2" t="s">
        <v>51</v>
      </c>
      <c r="E139" s="84"/>
    </row>
    <row r="140" spans="1:8" x14ac:dyDescent="0.25">
      <c r="A140" t="str">
        <f>'Check Anlagen'!A30</f>
        <v xml:space="preserve">1. Antragstellerin: </v>
      </c>
      <c r="B140" t="s">
        <v>259</v>
      </c>
      <c r="C140" s="84" t="e">
        <f>#REF!</f>
        <v>#REF!</v>
      </c>
      <c r="D140" t="e">
        <f>#REF!</f>
        <v>#REF!</v>
      </c>
      <c r="E140" t="e">
        <f>#REF!</f>
        <v>#REF!</v>
      </c>
    </row>
    <row r="141" spans="1:8" x14ac:dyDescent="0.25">
      <c r="A141" t="str">
        <f>'Check Anlagen'!A31</f>
        <v xml:space="preserve">2. </v>
      </c>
      <c r="B141" t="s">
        <v>259</v>
      </c>
      <c r="C141" s="84" t="e">
        <f>#REF!</f>
        <v>#REF!</v>
      </c>
      <c r="D141" t="e">
        <f>#REF!</f>
        <v>#REF!</v>
      </c>
      <c r="E141" t="e">
        <f>#REF!</f>
        <v>#REF!</v>
      </c>
    </row>
    <row r="142" spans="1:8" x14ac:dyDescent="0.25">
      <c r="A142" t="str">
        <f>'Check Anlagen'!A32</f>
        <v xml:space="preserve">3. </v>
      </c>
      <c r="B142" t="s">
        <v>259</v>
      </c>
      <c r="C142" s="84" t="e">
        <f>#REF!</f>
        <v>#REF!</v>
      </c>
      <c r="D142" t="e">
        <f>#REF!</f>
        <v>#REF!</v>
      </c>
      <c r="E142" t="e">
        <f>#REF!</f>
        <v>#REF!</v>
      </c>
    </row>
    <row r="143" spans="1:8" x14ac:dyDescent="0.25">
      <c r="A143" t="str">
        <f>'Check Anlagen'!A33</f>
        <v xml:space="preserve">4. </v>
      </c>
      <c r="B143" t="s">
        <v>259</v>
      </c>
      <c r="C143" s="84" t="e">
        <f>#REF!</f>
        <v>#REF!</v>
      </c>
      <c r="D143" t="e">
        <f>#REF!</f>
        <v>#REF!</v>
      </c>
      <c r="E143" t="e">
        <f>#REF!</f>
        <v>#REF!</v>
      </c>
    </row>
    <row r="144" spans="1:8" x14ac:dyDescent="0.25">
      <c r="A144" t="str">
        <f>'Check Anlagen'!A34</f>
        <v xml:space="preserve">5. </v>
      </c>
      <c r="B144" t="s">
        <v>227</v>
      </c>
      <c r="C144" s="84" t="e">
        <f>#REF!</f>
        <v>#REF!</v>
      </c>
      <c r="D144" t="e">
        <f>#REF!</f>
        <v>#REF!</v>
      </c>
      <c r="E144" t="e">
        <f>#REF!</f>
        <v>#REF!</v>
      </c>
    </row>
    <row r="145" spans="1:5" x14ac:dyDescent="0.25">
      <c r="A145" s="2"/>
      <c r="B145" t="s">
        <v>53</v>
      </c>
    </row>
    <row r="146" spans="1:5" x14ac:dyDescent="0.25">
      <c r="A146" s="2" t="s">
        <v>52</v>
      </c>
      <c r="E146" s="84"/>
    </row>
    <row r="147" spans="1:5" x14ac:dyDescent="0.25">
      <c r="A147" t="str">
        <f>'Check Anlagen'!A30</f>
        <v xml:space="preserve">1. Antragstellerin: </v>
      </c>
      <c r="B147" t="s">
        <v>259</v>
      </c>
      <c r="C147" s="84" t="e">
        <f>#REF!</f>
        <v>#REF!</v>
      </c>
      <c r="D147" t="e">
        <f>#REF!</f>
        <v>#REF!</v>
      </c>
      <c r="E147" t="e">
        <f>#REF!</f>
        <v>#REF!</v>
      </c>
    </row>
    <row r="148" spans="1:5" x14ac:dyDescent="0.25">
      <c r="A148" t="str">
        <f>'Check Anlagen'!A31</f>
        <v xml:space="preserve">2. </v>
      </c>
      <c r="B148" t="s">
        <v>259</v>
      </c>
      <c r="C148" s="84" t="e">
        <f>#REF!</f>
        <v>#REF!</v>
      </c>
      <c r="D148" t="e">
        <f>#REF!</f>
        <v>#REF!</v>
      </c>
      <c r="E148" t="e">
        <f>#REF!</f>
        <v>#REF!</v>
      </c>
    </row>
    <row r="149" spans="1:5" x14ac:dyDescent="0.25">
      <c r="A149" t="str">
        <f>'Check Anlagen'!A32</f>
        <v xml:space="preserve">3. </v>
      </c>
      <c r="B149" t="s">
        <v>259</v>
      </c>
      <c r="C149" s="84" t="e">
        <f>#REF!</f>
        <v>#REF!</v>
      </c>
      <c r="D149" t="e">
        <f>#REF!</f>
        <v>#REF!</v>
      </c>
      <c r="E149" t="e">
        <f>#REF!</f>
        <v>#REF!</v>
      </c>
    </row>
    <row r="150" spans="1:5" x14ac:dyDescent="0.25">
      <c r="A150" t="str">
        <f>'Check Anlagen'!A33</f>
        <v xml:space="preserve">4. </v>
      </c>
      <c r="B150" t="s">
        <v>259</v>
      </c>
      <c r="C150" s="84" t="e">
        <f>#REF!</f>
        <v>#REF!</v>
      </c>
      <c r="D150" t="e">
        <f>#REF!</f>
        <v>#REF!</v>
      </c>
      <c r="E150" t="e">
        <f>#REF!</f>
        <v>#REF!</v>
      </c>
    </row>
    <row r="151" spans="1:5" x14ac:dyDescent="0.25">
      <c r="A151" t="str">
        <f>'Check Anlagen'!A34</f>
        <v xml:space="preserve">5. </v>
      </c>
      <c r="B151" t="s">
        <v>259</v>
      </c>
      <c r="C151" s="84" t="e">
        <f>#REF!</f>
        <v>#REF!</v>
      </c>
      <c r="D151" t="e">
        <f>#REF!</f>
        <v>#REF!</v>
      </c>
      <c r="E151" t="e">
        <f>#REF!</f>
        <v>#REF!</v>
      </c>
    </row>
    <row r="152" spans="1:5" x14ac:dyDescent="0.25">
      <c r="B152" t="s">
        <v>53</v>
      </c>
      <c r="D152" s="84"/>
    </row>
    <row r="153" spans="1:5" x14ac:dyDescent="0.25">
      <c r="B153" t="s">
        <v>275</v>
      </c>
      <c r="D153" s="84"/>
    </row>
    <row r="154" spans="1:5" x14ac:dyDescent="0.25">
      <c r="A154" s="2" t="s">
        <v>54</v>
      </c>
      <c r="E154" s="84"/>
    </row>
    <row r="155" spans="1:5" x14ac:dyDescent="0.25">
      <c r="A155" t="str">
        <f>'Check Anlagen'!A30</f>
        <v xml:space="preserve">1. Antragstellerin: </v>
      </c>
      <c r="B155" t="s">
        <v>259</v>
      </c>
      <c r="C155" s="84" t="e">
        <f>#REF!</f>
        <v>#REF!</v>
      </c>
      <c r="D155" t="e">
        <f>#REF!</f>
        <v>#REF!</v>
      </c>
      <c r="E155" t="e">
        <f>#REF!</f>
        <v>#REF!</v>
      </c>
    </row>
    <row r="156" spans="1:5" x14ac:dyDescent="0.25">
      <c r="A156" t="str">
        <f>'Check Anlagen'!A31</f>
        <v xml:space="preserve">2. </v>
      </c>
      <c r="B156" t="s">
        <v>259</v>
      </c>
      <c r="C156" s="84" t="e">
        <f>#REF!</f>
        <v>#REF!</v>
      </c>
      <c r="D156" t="e">
        <f>#REF!</f>
        <v>#REF!</v>
      </c>
      <c r="E156" t="e">
        <f>#REF!</f>
        <v>#REF!</v>
      </c>
    </row>
    <row r="157" spans="1:5" x14ac:dyDescent="0.25">
      <c r="A157" t="str">
        <f>'Check Anlagen'!A32</f>
        <v xml:space="preserve">3. </v>
      </c>
      <c r="B157" t="s">
        <v>259</v>
      </c>
      <c r="C157" s="84" t="e">
        <f>#REF!</f>
        <v>#REF!</v>
      </c>
      <c r="D157" t="e">
        <f>#REF!</f>
        <v>#REF!</v>
      </c>
      <c r="E157" t="e">
        <f>#REF!</f>
        <v>#REF!</v>
      </c>
    </row>
    <row r="158" spans="1:5" x14ac:dyDescent="0.25">
      <c r="A158" t="str">
        <f>'Check Anlagen'!A33</f>
        <v xml:space="preserve">4. </v>
      </c>
      <c r="B158" t="s">
        <v>259</v>
      </c>
      <c r="C158" s="84" t="e">
        <f>#REF!</f>
        <v>#REF!</v>
      </c>
      <c r="D158" t="e">
        <f>#REF!</f>
        <v>#REF!</v>
      </c>
      <c r="E158" t="e">
        <f>#REF!</f>
        <v>#REF!</v>
      </c>
    </row>
    <row r="159" spans="1:5" x14ac:dyDescent="0.25">
      <c r="A159" t="str">
        <f>'Check Anlagen'!A34</f>
        <v xml:space="preserve">5. </v>
      </c>
      <c r="B159" t="s">
        <v>259</v>
      </c>
      <c r="C159" s="84" t="e">
        <f>#REF!</f>
        <v>#REF!</v>
      </c>
      <c r="D159" t="e">
        <f>#REF!</f>
        <v>#REF!</v>
      </c>
      <c r="E159" t="e">
        <f>#REF!</f>
        <v>#REF!</v>
      </c>
    </row>
    <row r="160" spans="1:5" x14ac:dyDescent="0.25">
      <c r="B160" t="s">
        <v>53</v>
      </c>
      <c r="C160" s="84"/>
    </row>
    <row r="161" spans="1:5" x14ac:dyDescent="0.25">
      <c r="A161" s="2" t="s">
        <v>273</v>
      </c>
      <c r="C161" s="84"/>
    </row>
    <row r="162" spans="1:5" x14ac:dyDescent="0.25">
      <c r="A162" t="str">
        <f>'Check Anlagen'!A30</f>
        <v xml:space="preserve">1. Antragstellerin: </v>
      </c>
      <c r="B162" t="s">
        <v>259</v>
      </c>
      <c r="C162" s="84" t="e">
        <f>#REF!</f>
        <v>#REF!</v>
      </c>
      <c r="D162" t="e">
        <f>#REF!</f>
        <v>#REF!</v>
      </c>
      <c r="E162" t="e">
        <f>#REF!</f>
        <v>#REF!</v>
      </c>
    </row>
    <row r="163" spans="1:5" x14ac:dyDescent="0.25">
      <c r="A163" t="str">
        <f>'Check Anlagen'!A31</f>
        <v xml:space="preserve">2. </v>
      </c>
      <c r="B163" t="s">
        <v>259</v>
      </c>
      <c r="C163" s="84" t="e">
        <f>#REF!</f>
        <v>#REF!</v>
      </c>
      <c r="D163" t="e">
        <f>#REF!</f>
        <v>#REF!</v>
      </c>
      <c r="E163" t="e">
        <f>#REF!</f>
        <v>#REF!</v>
      </c>
    </row>
    <row r="164" spans="1:5" x14ac:dyDescent="0.25">
      <c r="A164" t="str">
        <f>'Check Anlagen'!A32</f>
        <v xml:space="preserve">3. </v>
      </c>
      <c r="B164" t="s">
        <v>259</v>
      </c>
      <c r="C164" s="84" t="e">
        <f>#REF!</f>
        <v>#REF!</v>
      </c>
      <c r="D164" t="e">
        <f>#REF!</f>
        <v>#REF!</v>
      </c>
      <c r="E164" t="e">
        <f>#REF!</f>
        <v>#REF!</v>
      </c>
    </row>
    <row r="165" spans="1:5" x14ac:dyDescent="0.25">
      <c r="A165" t="str">
        <f>'Check Anlagen'!A33</f>
        <v xml:space="preserve">4. </v>
      </c>
      <c r="B165" t="s">
        <v>259</v>
      </c>
      <c r="C165" s="84" t="e">
        <f>#REF!</f>
        <v>#REF!</v>
      </c>
      <c r="D165" t="e">
        <f>#REF!</f>
        <v>#REF!</v>
      </c>
      <c r="E165" t="e">
        <f>#REF!</f>
        <v>#REF!</v>
      </c>
    </row>
    <row r="166" spans="1:5" x14ac:dyDescent="0.25">
      <c r="A166" t="str">
        <f>'Check Anlagen'!A34</f>
        <v xml:space="preserve">5. </v>
      </c>
      <c r="B166" t="s">
        <v>259</v>
      </c>
      <c r="C166" s="84" t="e">
        <f>#REF!</f>
        <v>#REF!</v>
      </c>
      <c r="D166" t="e">
        <f>#REF!</f>
        <v>#REF!</v>
      </c>
      <c r="E166" t="e">
        <f>#REF!</f>
        <v>#REF!</v>
      </c>
    </row>
    <row r="167" spans="1:5" x14ac:dyDescent="0.25">
      <c r="B167" t="s">
        <v>53</v>
      </c>
      <c r="D167" s="84"/>
    </row>
    <row r="168" spans="1:5" x14ac:dyDescent="0.25">
      <c r="A168" s="2" t="s">
        <v>279</v>
      </c>
      <c r="E168" s="84"/>
    </row>
    <row r="169" spans="1:5" x14ac:dyDescent="0.25">
      <c r="A169" t="str">
        <f>'Check Anlagen'!A30</f>
        <v xml:space="preserve">1. Antragstellerin: </v>
      </c>
      <c r="B169" t="s">
        <v>259</v>
      </c>
      <c r="C169" s="84" t="e">
        <f>#REF!</f>
        <v>#REF!</v>
      </c>
      <c r="D169" t="e">
        <f>#REF!</f>
        <v>#REF!</v>
      </c>
      <c r="E169" t="e">
        <f>#REF!</f>
        <v>#REF!</v>
      </c>
    </row>
    <row r="170" spans="1:5" x14ac:dyDescent="0.25">
      <c r="A170" t="str">
        <f>'Check Anlagen'!A31</f>
        <v xml:space="preserve">2. </v>
      </c>
      <c r="B170" t="s">
        <v>259</v>
      </c>
      <c r="C170" s="84" t="e">
        <f>#REF!</f>
        <v>#REF!</v>
      </c>
      <c r="D170" t="e">
        <f>#REF!</f>
        <v>#REF!</v>
      </c>
      <c r="E170" t="e">
        <f>#REF!</f>
        <v>#REF!</v>
      </c>
    </row>
    <row r="171" spans="1:5" x14ac:dyDescent="0.25">
      <c r="A171" t="str">
        <f>'Check Anlagen'!A32</f>
        <v xml:space="preserve">3. </v>
      </c>
      <c r="B171" t="s">
        <v>259</v>
      </c>
      <c r="C171" s="84" t="e">
        <f>#REF!</f>
        <v>#REF!</v>
      </c>
      <c r="D171" t="e">
        <f>#REF!</f>
        <v>#REF!</v>
      </c>
      <c r="E171" t="e">
        <f>#REF!</f>
        <v>#REF!</v>
      </c>
    </row>
    <row r="172" spans="1:5" x14ac:dyDescent="0.25">
      <c r="A172" t="str">
        <f>'Check Anlagen'!A33</f>
        <v xml:space="preserve">4. </v>
      </c>
      <c r="B172" t="s">
        <v>259</v>
      </c>
      <c r="C172" s="84" t="e">
        <f>#REF!</f>
        <v>#REF!</v>
      </c>
      <c r="D172" t="e">
        <f>#REF!</f>
        <v>#REF!</v>
      </c>
      <c r="E172" t="e">
        <f>#REF!</f>
        <v>#REF!</v>
      </c>
    </row>
    <row r="173" spans="1:5" x14ac:dyDescent="0.25">
      <c r="A173" t="str">
        <f>'Check Anlagen'!A34</f>
        <v xml:space="preserve">5. </v>
      </c>
      <c r="B173" t="s">
        <v>259</v>
      </c>
      <c r="C173" s="84" t="e">
        <f>#REF!</f>
        <v>#REF!</v>
      </c>
      <c r="D173" t="e">
        <f>#REF!</f>
        <v>#REF!</v>
      </c>
      <c r="E173" t="e">
        <f>#REF!</f>
        <v>#REF!</v>
      </c>
    </row>
    <row r="174" spans="1:5" x14ac:dyDescent="0.25">
      <c r="B174" t="s">
        <v>53</v>
      </c>
      <c r="C174" s="84"/>
    </row>
    <row r="175" spans="1:5" x14ac:dyDescent="0.25">
      <c r="A175" s="2" t="s">
        <v>241</v>
      </c>
      <c r="C175" s="84"/>
    </row>
    <row r="176" spans="1:5" x14ac:dyDescent="0.25">
      <c r="A176" t="str">
        <f>'Check Anlagen'!A30</f>
        <v xml:space="preserve">1. Antragstellerin: </v>
      </c>
      <c r="B176" t="s">
        <v>259</v>
      </c>
      <c r="C176" s="84" t="e">
        <f>#REF!+#REF!+#REF!+#REF!</f>
        <v>#REF!</v>
      </c>
      <c r="D176" t="e">
        <f>#REF!</f>
        <v>#REF!</v>
      </c>
      <c r="E176" t="e">
        <f>#REF!</f>
        <v>#REF!</v>
      </c>
    </row>
    <row r="177" spans="1:15" x14ac:dyDescent="0.25">
      <c r="A177" t="str">
        <f>'Check Anlagen'!A31</f>
        <v xml:space="preserve">2. </v>
      </c>
      <c r="B177" t="s">
        <v>259</v>
      </c>
      <c r="C177" s="84" t="e">
        <f>#REF!+#REF!</f>
        <v>#REF!</v>
      </c>
      <c r="D177" t="e">
        <f>#REF!</f>
        <v>#REF!</v>
      </c>
      <c r="E177" t="e">
        <f>#REF!</f>
        <v>#REF!</v>
      </c>
    </row>
    <row r="178" spans="1:15" x14ac:dyDescent="0.25">
      <c r="A178" t="str">
        <f>'Check Anlagen'!A32</f>
        <v xml:space="preserve">3. </v>
      </c>
      <c r="B178" t="s">
        <v>259</v>
      </c>
      <c r="C178" s="84" t="e">
        <f>#REF!</f>
        <v>#REF!</v>
      </c>
      <c r="D178" t="e">
        <f>#REF!</f>
        <v>#REF!</v>
      </c>
      <c r="E178" t="e">
        <f>#REF!</f>
        <v>#REF!</v>
      </c>
    </row>
    <row r="179" spans="1:15" x14ac:dyDescent="0.25">
      <c r="A179" t="str">
        <f>'Check Anlagen'!A33</f>
        <v xml:space="preserve">4. </v>
      </c>
      <c r="B179" t="s">
        <v>259</v>
      </c>
      <c r="C179" s="84" t="e">
        <f>#REF!</f>
        <v>#REF!</v>
      </c>
      <c r="D179" t="e">
        <f>#REF!</f>
        <v>#REF!</v>
      </c>
      <c r="E179" t="e">
        <f>#REF!</f>
        <v>#REF!</v>
      </c>
    </row>
    <row r="180" spans="1:15" x14ac:dyDescent="0.25">
      <c r="A180" t="str">
        <f>'Check Anlagen'!A34</f>
        <v xml:space="preserve">5. </v>
      </c>
      <c r="B180" t="s">
        <v>259</v>
      </c>
      <c r="C180" s="84" t="e">
        <f>#REF!</f>
        <v>#REF!</v>
      </c>
      <c r="D180" t="e">
        <f>#REF!</f>
        <v>#REF!</v>
      </c>
      <c r="E180" t="e">
        <f>#REF!</f>
        <v>#REF!</v>
      </c>
    </row>
    <row r="181" spans="1:15" x14ac:dyDescent="0.25">
      <c r="A181" s="2"/>
      <c r="B181" t="s">
        <v>53</v>
      </c>
      <c r="D181" s="84"/>
    </row>
    <row r="182" spans="1:15" ht="13.5" customHeight="1" x14ac:dyDescent="0.25">
      <c r="A182" s="2"/>
      <c r="D182" s="84"/>
    </row>
    <row r="183" spans="1:15" x14ac:dyDescent="0.25">
      <c r="A183" s="367" t="s">
        <v>242</v>
      </c>
      <c r="B183" s="368"/>
      <c r="E183" s="84"/>
      <c r="G183" s="84"/>
      <c r="J183" s="24"/>
      <c r="N183" s="84"/>
      <c r="O183" s="3"/>
    </row>
    <row r="184" spans="1:15" x14ac:dyDescent="0.25">
      <c r="A184" s="91">
        <v>2021</v>
      </c>
      <c r="B184" s="92" t="e">
        <f>#REF!</f>
        <v>#REF!</v>
      </c>
      <c r="E184" s="84"/>
      <c r="G184" s="84"/>
      <c r="J184" s="24"/>
      <c r="N184" s="84"/>
      <c r="O184" s="3"/>
    </row>
    <row r="185" spans="1:15" x14ac:dyDescent="0.25">
      <c r="A185" s="91">
        <v>2022</v>
      </c>
      <c r="B185" s="92" t="e">
        <f>#REF!</f>
        <v>#REF!</v>
      </c>
      <c r="E185" s="84"/>
      <c r="G185" s="84"/>
      <c r="J185" s="24"/>
      <c r="N185" s="84"/>
      <c r="O185" s="3"/>
    </row>
    <row r="186" spans="1:15" x14ac:dyDescent="0.25">
      <c r="A186" s="91">
        <v>2023</v>
      </c>
      <c r="B186" s="92" t="e">
        <f>#REF!</f>
        <v>#REF!</v>
      </c>
      <c r="E186" s="84"/>
      <c r="F186" s="3"/>
    </row>
    <row r="187" spans="1:15" x14ac:dyDescent="0.25">
      <c r="A187" s="91">
        <v>2024</v>
      </c>
      <c r="B187" s="92" t="e">
        <f>#REF!</f>
        <v>#REF!</v>
      </c>
      <c r="E187" s="84"/>
      <c r="F187" s="3"/>
    </row>
    <row r="188" spans="1:15" x14ac:dyDescent="0.25">
      <c r="A188" s="93" t="s">
        <v>6</v>
      </c>
      <c r="B188" s="94" t="e">
        <f>SUM(B184:B187)</f>
        <v>#REF!</v>
      </c>
      <c r="E188" s="84"/>
      <c r="F188" s="3"/>
    </row>
    <row r="189" spans="1:15" x14ac:dyDescent="0.25">
      <c r="A189" s="85" t="s">
        <v>304</v>
      </c>
      <c r="B189" s="86"/>
      <c r="E189" s="84"/>
      <c r="F189" s="3"/>
      <c r="G189" t="e">
        <f>#REF!</f>
        <v>#REF!</v>
      </c>
      <c r="H189" t="s">
        <v>305</v>
      </c>
      <c r="J189" t="e">
        <f>#REF!</f>
        <v>#REF!</v>
      </c>
    </row>
    <row r="190" spans="1:15" ht="120" x14ac:dyDescent="0.25">
      <c r="A190" s="85" t="s">
        <v>306</v>
      </c>
      <c r="B190" s="23">
        <f>'Check Anlagen'!B8</f>
        <v>0</v>
      </c>
      <c r="C190" s="18">
        <f>'Check Anlagen'!C8</f>
        <v>46022</v>
      </c>
      <c r="D190" t="s">
        <v>307</v>
      </c>
      <c r="E190" s="84"/>
      <c r="F190" s="3" t="str">
        <f>'Check Anlagen'!D8</f>
        <v>Antrag: XXX - XXX, Zustimmung BMAS per E-Mail v. XXX</v>
      </c>
      <c r="G190" t="s">
        <v>302</v>
      </c>
    </row>
    <row r="191" spans="1:15" x14ac:dyDescent="0.25">
      <c r="A191" s="85"/>
      <c r="B191" s="23"/>
      <c r="C191" s="18"/>
      <c r="E191" s="84"/>
      <c r="F191" s="3"/>
    </row>
    <row r="192" spans="1:15" x14ac:dyDescent="0.25">
      <c r="A192" s="97" t="s">
        <v>311</v>
      </c>
      <c r="B192" s="23"/>
      <c r="C192" s="18"/>
      <c r="E192" s="84"/>
      <c r="F192" s="3"/>
    </row>
    <row r="193" spans="1:6" x14ac:dyDescent="0.25">
      <c r="A193" s="85" t="str">
        <f>'Check Anlagen'!A30</f>
        <v xml:space="preserve">1. Antragstellerin: </v>
      </c>
      <c r="B193" s="23"/>
      <c r="C193" s="18"/>
      <c r="E193" s="84"/>
      <c r="F193" s="3"/>
    </row>
    <row r="194" spans="1:6" x14ac:dyDescent="0.25">
      <c r="A194" s="85" t="str">
        <f>'Check Anlagen'!A31</f>
        <v xml:space="preserve">2. </v>
      </c>
      <c r="B194" s="23"/>
      <c r="C194" s="18"/>
      <c r="E194" s="84"/>
      <c r="F194" s="3"/>
    </row>
    <row r="195" spans="1:6" x14ac:dyDescent="0.25">
      <c r="A195" s="85" t="str">
        <f>'Check Anlagen'!A32</f>
        <v xml:space="preserve">3. </v>
      </c>
      <c r="B195" s="23"/>
      <c r="C195" s="18"/>
      <c r="E195" s="84"/>
      <c r="F195" s="3"/>
    </row>
    <row r="196" spans="1:6" x14ac:dyDescent="0.25">
      <c r="A196" s="85" t="str">
        <f>'Check Anlagen'!A33</f>
        <v xml:space="preserve">4. </v>
      </c>
      <c r="B196" s="23"/>
      <c r="C196" s="18"/>
      <c r="E196" s="84"/>
      <c r="F196" s="3"/>
    </row>
    <row r="197" spans="1:6" x14ac:dyDescent="0.25">
      <c r="A197" s="85" t="str">
        <f>'Check Anlagen'!A34</f>
        <v xml:space="preserve">5. </v>
      </c>
      <c r="B197" s="23"/>
      <c r="C197" s="18"/>
      <c r="E197" s="84"/>
      <c r="F197" s="3"/>
    </row>
    <row r="198" spans="1:6" x14ac:dyDescent="0.25">
      <c r="A198" s="85"/>
      <c r="B198" s="23"/>
      <c r="C198" s="18"/>
      <c r="E198" s="84"/>
      <c r="F198" s="3"/>
    </row>
    <row r="199" spans="1:6" x14ac:dyDescent="0.25">
      <c r="A199" s="97" t="s">
        <v>310</v>
      </c>
      <c r="B199" s="86"/>
      <c r="E199" s="84"/>
      <c r="F199" s="3"/>
    </row>
    <row r="200" spans="1:6" x14ac:dyDescent="0.25">
      <c r="A200" s="85" t="str">
        <f>'Check Anlagen'!A30</f>
        <v xml:space="preserve">1. Antragstellerin: </v>
      </c>
      <c r="B200" s="23" t="s">
        <v>31</v>
      </c>
      <c r="C200" s="84" t="e">
        <f>#REF!</f>
        <v>#REF!</v>
      </c>
      <c r="D200" t="e">
        <f>'Check Anlagen'!#REF!</f>
        <v>#REF!</v>
      </c>
      <c r="E200" t="e">
        <f>'Check Anlagen'!#REF!</f>
        <v>#REF!</v>
      </c>
      <c r="F200" s="3"/>
    </row>
    <row r="201" spans="1:6" x14ac:dyDescent="0.25">
      <c r="A201" s="85" t="str">
        <f>'Check Anlagen'!A31</f>
        <v xml:space="preserve">2. </v>
      </c>
      <c r="B201" s="23" t="s">
        <v>31</v>
      </c>
      <c r="C201" s="84" t="e">
        <f>#REF!</f>
        <v>#REF!</v>
      </c>
      <c r="D201" t="e">
        <f>'Check Anlagen'!#REF!</f>
        <v>#REF!</v>
      </c>
      <c r="E201" t="e">
        <f>'Check Anlagen'!#REF!</f>
        <v>#REF!</v>
      </c>
    </row>
    <row r="202" spans="1:6" x14ac:dyDescent="0.25">
      <c r="A202" s="85" t="str">
        <f>'Check Anlagen'!A32</f>
        <v xml:space="preserve">3. </v>
      </c>
      <c r="B202" s="23" t="s">
        <v>31</v>
      </c>
      <c r="C202" s="84" t="e">
        <f>#REF!</f>
        <v>#REF!</v>
      </c>
      <c r="D202" t="e">
        <f>'Check Anlagen'!#REF!</f>
        <v>#REF!</v>
      </c>
      <c r="E202" t="e">
        <f>'Check Anlagen'!#REF!</f>
        <v>#REF!</v>
      </c>
    </row>
    <row r="203" spans="1:6" x14ac:dyDescent="0.25">
      <c r="A203" s="85" t="str">
        <f>'Check Anlagen'!A33</f>
        <v xml:space="preserve">4. </v>
      </c>
      <c r="B203" s="23" t="s">
        <v>31</v>
      </c>
      <c r="C203" s="84" t="e">
        <f>#REF!</f>
        <v>#REF!</v>
      </c>
      <c r="D203" t="e">
        <f>'Check Anlagen'!#REF!</f>
        <v>#REF!</v>
      </c>
      <c r="E203" t="e">
        <f>'Check Anlagen'!#REF!</f>
        <v>#REF!</v>
      </c>
    </row>
    <row r="204" spans="1:6" x14ac:dyDescent="0.25">
      <c r="A204" s="85" t="str">
        <f>'Check Anlagen'!A34</f>
        <v xml:space="preserve">5. </v>
      </c>
      <c r="B204" s="23" t="s">
        <v>31</v>
      </c>
      <c r="C204" s="84" t="e">
        <f>#REF!</f>
        <v>#REF!</v>
      </c>
      <c r="D204" t="e">
        <f>'Check Anlagen'!#REF!</f>
        <v>#REF!</v>
      </c>
      <c r="E204" t="e">
        <f>'Check Anlagen'!#REF!</f>
        <v>#REF!</v>
      </c>
    </row>
    <row r="205" spans="1:6" x14ac:dyDescent="0.25">
      <c r="A205" s="2" t="s">
        <v>6</v>
      </c>
      <c r="B205" s="2"/>
      <c r="C205" s="90" t="e">
        <f>SUM(C200:C204)</f>
        <v>#REF!</v>
      </c>
      <c r="D205" s="86"/>
      <c r="E205" s="90"/>
    </row>
    <row r="206" spans="1:6" x14ac:dyDescent="0.25">
      <c r="A206" s="85" t="str">
        <f>'Check Anlagen'!A30</f>
        <v xml:space="preserve">1. Antragstellerin: </v>
      </c>
      <c r="B206" t="s">
        <v>3</v>
      </c>
      <c r="C206" s="84" t="e">
        <f>#REF!</f>
        <v>#REF!</v>
      </c>
      <c r="D206">
        <f>'Check Anlagen'!B36</f>
        <v>0</v>
      </c>
      <c r="E206">
        <f>'Check Anlagen'!C36</f>
        <v>0</v>
      </c>
    </row>
    <row r="207" spans="1:6" x14ac:dyDescent="0.25">
      <c r="A207" s="85" t="str">
        <f>'Check Anlagen'!A31</f>
        <v xml:space="preserve">2. </v>
      </c>
      <c r="B207" t="str">
        <f>B206</f>
        <v>Drittmittel</v>
      </c>
      <c r="C207" s="84" t="e">
        <f>#REF!</f>
        <v>#REF!</v>
      </c>
      <c r="D207">
        <f>'Check Anlagen'!B37</f>
        <v>0</v>
      </c>
      <c r="E207">
        <f>'Check Anlagen'!C37</f>
        <v>0</v>
      </c>
    </row>
    <row r="208" spans="1:6" x14ac:dyDescent="0.25">
      <c r="A208" s="85" t="str">
        <f>'Check Anlagen'!A32</f>
        <v xml:space="preserve">3. </v>
      </c>
      <c r="B208" t="str">
        <f t="shared" ref="B208:B210" si="0">B207</f>
        <v>Drittmittel</v>
      </c>
      <c r="C208" s="84" t="e">
        <f>#REF!</f>
        <v>#REF!</v>
      </c>
      <c r="D208">
        <f>'Check Anlagen'!B38</f>
        <v>0</v>
      </c>
      <c r="E208">
        <f>'Check Anlagen'!C38</f>
        <v>0</v>
      </c>
    </row>
    <row r="209" spans="1:5" x14ac:dyDescent="0.25">
      <c r="A209" s="85" t="str">
        <f>'Check Anlagen'!A33</f>
        <v xml:space="preserve">4. </v>
      </c>
      <c r="B209" t="str">
        <f t="shared" si="0"/>
        <v>Drittmittel</v>
      </c>
      <c r="C209" s="84" t="e">
        <f>#REF!</f>
        <v>#REF!</v>
      </c>
      <c r="D209">
        <f>'Check Anlagen'!B39</f>
        <v>0</v>
      </c>
      <c r="E209">
        <f>'Check Anlagen'!C39</f>
        <v>0</v>
      </c>
    </row>
    <row r="210" spans="1:5" x14ac:dyDescent="0.25">
      <c r="A210" s="85" t="str">
        <f>'Check Anlagen'!A34</f>
        <v xml:space="preserve">5. </v>
      </c>
      <c r="B210" t="str">
        <f t="shared" si="0"/>
        <v>Drittmittel</v>
      </c>
      <c r="C210" s="84" t="e">
        <f>#REF!</f>
        <v>#REF!</v>
      </c>
      <c r="D210">
        <f>'Check Anlagen'!B40</f>
        <v>0</v>
      </c>
      <c r="E210">
        <f>'Check Anlagen'!C40</f>
        <v>0</v>
      </c>
    </row>
    <row r="211" spans="1:5" x14ac:dyDescent="0.25">
      <c r="A211" s="2" t="s">
        <v>258</v>
      </c>
      <c r="C211" s="90" t="e">
        <f>SUM(C206:C210)</f>
        <v>#REF!</v>
      </c>
    </row>
    <row r="212" spans="1:5" x14ac:dyDescent="0.25">
      <c r="A212" t="s">
        <v>312</v>
      </c>
      <c r="C212" s="21" t="e">
        <f>1-#REF!</f>
        <v>#REF!</v>
      </c>
      <c r="D212" t="s">
        <v>313</v>
      </c>
    </row>
  </sheetData>
  <mergeCells count="1">
    <mergeCell ref="A183:B183"/>
  </mergeCells>
  <phoneticPr fontId="19" type="noConversion"/>
  <pageMargins left="0.7" right="0.7" top="0.78740157499999996" bottom="0.78740157499999996"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1894B-000C-4541-9A16-929E159C86B8}">
  <dimension ref="A1:E48"/>
  <sheetViews>
    <sheetView zoomScale="115" zoomScaleNormal="115" workbookViewId="0">
      <pane ySplit="11" topLeftCell="A12" activePane="bottomLeft" state="frozen"/>
      <selection activeCell="A189" sqref="A189"/>
      <selection pane="bottomLeft" activeCell="A189" sqref="A189"/>
    </sheetView>
  </sheetViews>
  <sheetFormatPr baseColWidth="10" defaultRowHeight="15" x14ac:dyDescent="0.25"/>
  <cols>
    <col min="1" max="1" width="42.42578125" style="3" customWidth="1"/>
    <col min="2" max="2" width="49" customWidth="1"/>
    <col min="3" max="3" width="38" customWidth="1"/>
    <col min="4" max="4" width="30.42578125" customWidth="1"/>
    <col min="5" max="5" width="11.42578125" customWidth="1"/>
  </cols>
  <sheetData>
    <row r="1" spans="1:5" x14ac:dyDescent="0.25">
      <c r="A1" s="1" t="s">
        <v>62</v>
      </c>
      <c r="B1" s="4"/>
    </row>
    <row r="2" spans="1:5" x14ac:dyDescent="0.25">
      <c r="A2" s="3" t="s">
        <v>297</v>
      </c>
      <c r="B2" s="98"/>
    </row>
    <row r="3" spans="1:5" x14ac:dyDescent="0.25">
      <c r="A3" s="19" t="s">
        <v>63</v>
      </c>
    </row>
    <row r="4" spans="1:5" x14ac:dyDescent="0.25">
      <c r="A4" s="20" t="s">
        <v>34</v>
      </c>
      <c r="C4" t="s">
        <v>264</v>
      </c>
    </row>
    <row r="5" spans="1:5" x14ac:dyDescent="0.25">
      <c r="A5" s="19" t="s">
        <v>30</v>
      </c>
    </row>
    <row r="6" spans="1:5" x14ac:dyDescent="0.25">
      <c r="A6" s="19" t="s">
        <v>33</v>
      </c>
    </row>
    <row r="7" spans="1:5" x14ac:dyDescent="0.25">
      <c r="A7" s="19" t="s">
        <v>64</v>
      </c>
    </row>
    <row r="8" spans="1:5" x14ac:dyDescent="0.25">
      <c r="A8" s="19" t="s">
        <v>32</v>
      </c>
      <c r="B8" s="87"/>
      <c r="C8" s="87">
        <v>46022</v>
      </c>
      <c r="D8" t="s">
        <v>309</v>
      </c>
    </row>
    <row r="9" spans="1:5" x14ac:dyDescent="0.25">
      <c r="A9" s="19" t="s">
        <v>235</v>
      </c>
      <c r="B9" s="85"/>
    </row>
    <row r="10" spans="1:5" x14ac:dyDescent="0.25">
      <c r="A10" s="3" t="s">
        <v>35</v>
      </c>
      <c r="B10" t="s">
        <v>36</v>
      </c>
      <c r="D10" s="30"/>
    </row>
    <row r="11" spans="1:5" s="6" customFormat="1" ht="30" x14ac:dyDescent="0.25">
      <c r="A11" s="31" t="s">
        <v>65</v>
      </c>
      <c r="B11" s="32" t="s">
        <v>66</v>
      </c>
      <c r="C11" s="33" t="s">
        <v>11</v>
      </c>
      <c r="D11" s="7" t="s">
        <v>12</v>
      </c>
      <c r="E11" s="5" t="s">
        <v>246</v>
      </c>
    </row>
    <row r="12" spans="1:5" x14ac:dyDescent="0.25">
      <c r="A12" s="34" t="s">
        <v>0</v>
      </c>
      <c r="B12" s="34"/>
      <c r="C12" s="34"/>
      <c r="D12" s="34"/>
      <c r="E12" s="34"/>
    </row>
    <row r="13" spans="1:5" ht="30" x14ac:dyDescent="0.25">
      <c r="A13" s="3" t="s">
        <v>1</v>
      </c>
      <c r="B13" t="s">
        <v>284</v>
      </c>
    </row>
    <row r="14" spans="1:5" x14ac:dyDescent="0.25">
      <c r="B14" t="s">
        <v>288</v>
      </c>
    </row>
    <row r="15" spans="1:5" ht="30" x14ac:dyDescent="0.25">
      <c r="A15" s="3" t="s">
        <v>67</v>
      </c>
      <c r="B15" t="s">
        <v>289</v>
      </c>
      <c r="C15" s="4" t="s">
        <v>329</v>
      </c>
    </row>
    <row r="16" spans="1:5" x14ac:dyDescent="0.25">
      <c r="A16" s="3" t="s">
        <v>68</v>
      </c>
      <c r="B16" s="3" t="s">
        <v>290</v>
      </c>
      <c r="C16" s="4" t="s">
        <v>330</v>
      </c>
    </row>
    <row r="17" spans="1:5" x14ac:dyDescent="0.25">
      <c r="B17" s="3" t="s">
        <v>69</v>
      </c>
    </row>
    <row r="18" spans="1:5" x14ac:dyDescent="0.25">
      <c r="B18" s="3" t="s">
        <v>70</v>
      </c>
    </row>
    <row r="19" spans="1:5" x14ac:dyDescent="0.25">
      <c r="A19" s="34" t="s">
        <v>71</v>
      </c>
      <c r="B19" s="34"/>
      <c r="C19" s="34"/>
      <c r="D19" s="34"/>
      <c r="E19" s="34"/>
    </row>
    <row r="20" spans="1:5" x14ac:dyDescent="0.25">
      <c r="B20" s="3" t="s">
        <v>72</v>
      </c>
      <c r="C20" s="72"/>
    </row>
    <row r="21" spans="1:5" x14ac:dyDescent="0.25">
      <c r="A21" s="34" t="s">
        <v>73</v>
      </c>
      <c r="B21" s="34"/>
      <c r="C21" s="34"/>
      <c r="D21" s="34"/>
      <c r="E21" s="34"/>
    </row>
    <row r="22" spans="1:5" x14ac:dyDescent="0.25">
      <c r="B22" s="3" t="s">
        <v>74</v>
      </c>
      <c r="C22" s="72"/>
    </row>
    <row r="23" spans="1:5" x14ac:dyDescent="0.25">
      <c r="B23" s="3" t="s">
        <v>75</v>
      </c>
      <c r="C23" s="72"/>
    </row>
    <row r="24" spans="1:5" x14ac:dyDescent="0.25">
      <c r="A24" s="34" t="s">
        <v>2</v>
      </c>
      <c r="B24" s="35"/>
      <c r="C24" s="36"/>
      <c r="D24" s="36"/>
      <c r="E24" s="34"/>
    </row>
    <row r="25" spans="1:5" x14ac:dyDescent="0.25">
      <c r="A25" s="3" t="s">
        <v>266</v>
      </c>
      <c r="B25" s="3" t="s">
        <v>298</v>
      </c>
      <c r="C25" s="72"/>
    </row>
    <row r="26" spans="1:5" x14ac:dyDescent="0.25">
      <c r="A26" s="3" t="s">
        <v>280</v>
      </c>
      <c r="B26" s="3" t="s">
        <v>298</v>
      </c>
    </row>
    <row r="27" spans="1:5" x14ac:dyDescent="0.25">
      <c r="A27" s="3" t="s">
        <v>281</v>
      </c>
      <c r="B27" s="3" t="s">
        <v>298</v>
      </c>
    </row>
    <row r="28" spans="1:5" x14ac:dyDescent="0.25">
      <c r="A28" s="3" t="s">
        <v>282</v>
      </c>
      <c r="B28" s="3" t="s">
        <v>298</v>
      </c>
    </row>
    <row r="29" spans="1:5" ht="30" x14ac:dyDescent="0.25">
      <c r="A29" s="34" t="s">
        <v>308</v>
      </c>
      <c r="B29" s="34"/>
      <c r="C29" s="34"/>
      <c r="D29" s="34"/>
      <c r="E29" s="34"/>
    </row>
    <row r="30" spans="1:5" x14ac:dyDescent="0.25">
      <c r="A30" s="3" t="s">
        <v>228</v>
      </c>
      <c r="B30" s="3" t="s">
        <v>72</v>
      </c>
      <c r="C30" s="1"/>
      <c r="D30" s="1"/>
      <c r="E30" s="1"/>
    </row>
    <row r="31" spans="1:5" x14ac:dyDescent="0.25">
      <c r="A31" s="3" t="s">
        <v>280</v>
      </c>
      <c r="B31" s="3" t="s">
        <v>72</v>
      </c>
    </row>
    <row r="32" spans="1:5" x14ac:dyDescent="0.25">
      <c r="A32" s="3" t="s">
        <v>281</v>
      </c>
      <c r="B32" s="3" t="s">
        <v>72</v>
      </c>
    </row>
    <row r="33" spans="1:5" x14ac:dyDescent="0.25">
      <c r="A33" s="3" t="s">
        <v>282</v>
      </c>
      <c r="B33" s="3" t="s">
        <v>72</v>
      </c>
    </row>
    <row r="34" spans="1:5" x14ac:dyDescent="0.25">
      <c r="A34" s="3" t="s">
        <v>283</v>
      </c>
      <c r="B34" s="3" t="s">
        <v>72</v>
      </c>
    </row>
    <row r="35" spans="1:5" ht="30" x14ac:dyDescent="0.25">
      <c r="A35" s="34" t="s">
        <v>331</v>
      </c>
      <c r="B35" s="34"/>
      <c r="C35" s="34"/>
      <c r="D35" s="34"/>
      <c r="E35" s="34"/>
    </row>
    <row r="36" spans="1:5" s="88" customFormat="1" x14ac:dyDescent="0.25">
      <c r="A36" s="3" t="str">
        <f>A30</f>
        <v xml:space="preserve">1. Antragstellerin: </v>
      </c>
      <c r="B36" s="3"/>
      <c r="C36" s="3"/>
      <c r="D36" s="3" t="s">
        <v>332</v>
      </c>
    </row>
    <row r="37" spans="1:5" s="88" customFormat="1" x14ac:dyDescent="0.25">
      <c r="A37" s="3" t="str">
        <f t="shared" ref="A37:A40" si="0">A31</f>
        <v xml:space="preserve">2. </v>
      </c>
      <c r="B37" s="3"/>
      <c r="C37" s="3"/>
      <c r="D37" s="3" t="s">
        <v>299</v>
      </c>
    </row>
    <row r="38" spans="1:5" s="88" customFormat="1" x14ac:dyDescent="0.25">
      <c r="A38" s="3" t="str">
        <f t="shared" si="0"/>
        <v xml:space="preserve">3. </v>
      </c>
      <c r="B38" s="3"/>
      <c r="C38" s="3"/>
      <c r="D38" s="3"/>
    </row>
    <row r="39" spans="1:5" s="88" customFormat="1" x14ac:dyDescent="0.25">
      <c r="A39" s="3" t="str">
        <f t="shared" si="0"/>
        <v xml:space="preserve">4. </v>
      </c>
      <c r="B39" s="3"/>
      <c r="C39" s="3"/>
      <c r="D39" s="3"/>
    </row>
    <row r="40" spans="1:5" s="88" customFormat="1" x14ac:dyDescent="0.25">
      <c r="A40" s="3" t="str">
        <f t="shared" si="0"/>
        <v xml:space="preserve">5. </v>
      </c>
      <c r="B40" s="3"/>
      <c r="C40" s="3"/>
      <c r="D40" s="3"/>
    </row>
    <row r="41" spans="1:5" x14ac:dyDescent="0.25">
      <c r="A41" s="34" t="s">
        <v>76</v>
      </c>
      <c r="B41" s="37"/>
      <c r="C41" s="37"/>
      <c r="D41" s="37"/>
      <c r="E41" s="34"/>
    </row>
    <row r="42" spans="1:5" x14ac:dyDescent="0.25">
      <c r="A42" s="1"/>
      <c r="B42" t="s">
        <v>77</v>
      </c>
      <c r="D42" s="2"/>
    </row>
    <row r="43" spans="1:5" x14ac:dyDescent="0.25">
      <c r="A43" s="1"/>
      <c r="B43" t="s">
        <v>78</v>
      </c>
      <c r="D43" s="2"/>
    </row>
    <row r="44" spans="1:5" x14ac:dyDescent="0.25">
      <c r="A44" s="34" t="s">
        <v>7</v>
      </c>
      <c r="B44" s="37"/>
      <c r="C44" s="37"/>
      <c r="D44" s="37"/>
      <c r="E44" s="34"/>
    </row>
    <row r="45" spans="1:5" x14ac:dyDescent="0.25">
      <c r="A45" s="1"/>
      <c r="B45" s="3"/>
    </row>
    <row r="46" spans="1:5" x14ac:dyDescent="0.25">
      <c r="A46" s="1"/>
      <c r="B46" s="3"/>
    </row>
    <row r="48" spans="1:5" x14ac:dyDescent="0.25">
      <c r="B48" s="3"/>
    </row>
  </sheetData>
  <autoFilter ref="A11:D11" xr:uid="{1156F9D9-7991-4304-B58C-22A56261A357}"/>
  <phoneticPr fontId="19" type="noConversion"/>
  <pageMargins left="0.70000000000000007" right="0.70000000000000007" top="0.78740157500000008" bottom="0.78740157500000008" header="0.30000000000000004" footer="0.30000000000000004"/>
  <pageSetup paperSize="9" fitToWidth="0" fitToHeight="0"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B4FF-6E28-453B-BEF4-B745122CB336}">
  <sheetPr>
    <pageSetUpPr fitToPage="1"/>
  </sheetPr>
  <dimension ref="A1:F20"/>
  <sheetViews>
    <sheetView zoomScaleNormal="100" workbookViewId="0">
      <pane ySplit="2" topLeftCell="A15" activePane="bottomLeft" state="frozen"/>
      <selection activeCell="A189" sqref="A189"/>
      <selection pane="bottomLeft" activeCell="A189" sqref="A189"/>
    </sheetView>
  </sheetViews>
  <sheetFormatPr baseColWidth="10" defaultRowHeight="15" x14ac:dyDescent="0.25"/>
  <cols>
    <col min="2" max="2" width="14.42578125" customWidth="1"/>
    <col min="3" max="3" width="46.85546875" style="99" customWidth="1"/>
    <col min="4" max="4" width="67.85546875" style="3" customWidth="1"/>
    <col min="5" max="5" width="20.85546875" customWidth="1"/>
    <col min="6" max="6" width="30.5703125" customWidth="1"/>
  </cols>
  <sheetData>
    <row r="1" spans="1:6" s="6" customFormat="1" ht="22.5" customHeight="1" x14ac:dyDescent="0.25">
      <c r="A1" s="6">
        <f>'Check Anlagen'!B4</f>
        <v>0</v>
      </c>
      <c r="C1" s="120" t="s">
        <v>333</v>
      </c>
      <c r="D1" s="19"/>
      <c r="F1" s="19"/>
    </row>
    <row r="2" spans="1:6" s="103" customFormat="1" ht="30" x14ac:dyDescent="0.25">
      <c r="A2" s="100" t="s">
        <v>334</v>
      </c>
      <c r="B2" s="100" t="s">
        <v>4</v>
      </c>
      <c r="C2" s="101" t="s">
        <v>335</v>
      </c>
      <c r="D2" s="102" t="s">
        <v>12</v>
      </c>
      <c r="E2" s="101" t="s">
        <v>336</v>
      </c>
      <c r="F2" s="121" t="s">
        <v>337</v>
      </c>
    </row>
    <row r="3" spans="1:6" ht="45" x14ac:dyDescent="0.25">
      <c r="A3" s="104">
        <v>1</v>
      </c>
      <c r="B3" s="105"/>
      <c r="C3" s="106" t="s">
        <v>338</v>
      </c>
      <c r="D3" s="106" t="s">
        <v>339</v>
      </c>
      <c r="E3" s="107"/>
      <c r="F3" s="108"/>
    </row>
    <row r="4" spans="1:6" x14ac:dyDescent="0.25">
      <c r="A4" s="104">
        <v>2</v>
      </c>
      <c r="B4" s="105"/>
      <c r="C4" s="109" t="s">
        <v>340</v>
      </c>
      <c r="D4" s="110" t="s">
        <v>341</v>
      </c>
      <c r="E4" s="111"/>
      <c r="F4" s="111" t="s">
        <v>342</v>
      </c>
    </row>
    <row r="5" spans="1:6" ht="75" x14ac:dyDescent="0.25">
      <c r="A5" s="104">
        <v>3</v>
      </c>
      <c r="B5" s="105"/>
      <c r="C5" s="109" t="s">
        <v>343</v>
      </c>
      <c r="D5" s="112" t="s">
        <v>344</v>
      </c>
      <c r="E5" s="111"/>
      <c r="F5" s="111"/>
    </row>
    <row r="6" spans="1:6" ht="29.25" customHeight="1" x14ac:dyDescent="0.25">
      <c r="A6" s="104">
        <v>4</v>
      </c>
      <c r="B6" s="105"/>
      <c r="C6" s="109" t="s">
        <v>345</v>
      </c>
      <c r="D6" s="110" t="s">
        <v>346</v>
      </c>
      <c r="E6" s="111"/>
      <c r="F6" s="111"/>
    </row>
    <row r="7" spans="1:6" ht="240" x14ac:dyDescent="0.25">
      <c r="A7" s="104">
        <v>5</v>
      </c>
      <c r="B7" s="113"/>
      <c r="C7" s="114" t="s">
        <v>347</v>
      </c>
      <c r="D7" s="115" t="s">
        <v>348</v>
      </c>
      <c r="E7" s="116"/>
      <c r="F7" s="117"/>
    </row>
    <row r="8" spans="1:6" x14ac:dyDescent="0.25">
      <c r="A8" s="104">
        <v>6</v>
      </c>
      <c r="B8" s="105"/>
      <c r="C8" s="109" t="s">
        <v>349</v>
      </c>
      <c r="D8" s="110" t="s">
        <v>350</v>
      </c>
      <c r="E8" s="116"/>
      <c r="F8" s="117"/>
    </row>
    <row r="9" spans="1:6" x14ac:dyDescent="0.25">
      <c r="A9" s="104">
        <v>7</v>
      </c>
      <c r="B9" s="105"/>
      <c r="C9" s="109" t="s">
        <v>351</v>
      </c>
      <c r="D9" s="110" t="s">
        <v>352</v>
      </c>
      <c r="E9" s="111"/>
      <c r="F9" s="111"/>
    </row>
    <row r="10" spans="1:6" ht="255" x14ac:dyDescent="0.25">
      <c r="A10" s="104">
        <v>8</v>
      </c>
      <c r="B10" s="105"/>
      <c r="C10" s="118" t="s">
        <v>353</v>
      </c>
      <c r="D10" s="112" t="s">
        <v>354</v>
      </c>
      <c r="E10" s="111"/>
      <c r="F10" s="111"/>
    </row>
    <row r="11" spans="1:6" ht="30" x14ac:dyDescent="0.25">
      <c r="A11" s="104">
        <v>9</v>
      </c>
      <c r="B11" s="105"/>
      <c r="C11" s="109" t="s">
        <v>355</v>
      </c>
      <c r="D11" s="112" t="s">
        <v>356</v>
      </c>
      <c r="E11" s="111"/>
      <c r="F11" s="111"/>
    </row>
    <row r="12" spans="1:6" ht="225" x14ac:dyDescent="0.25">
      <c r="A12" s="104">
        <v>10</v>
      </c>
      <c r="B12" s="105"/>
      <c r="C12" s="118" t="s">
        <v>357</v>
      </c>
      <c r="D12" s="110" t="s">
        <v>358</v>
      </c>
      <c r="E12" s="111"/>
      <c r="F12" s="111"/>
    </row>
    <row r="13" spans="1:6" ht="30" x14ac:dyDescent="0.25">
      <c r="A13" s="104">
        <v>11</v>
      </c>
      <c r="B13" s="112"/>
      <c r="C13" s="109" t="s">
        <v>359</v>
      </c>
      <c r="D13" s="110" t="s">
        <v>360</v>
      </c>
      <c r="E13" s="111"/>
      <c r="F13" s="111"/>
    </row>
    <row r="14" spans="1:6" ht="30" x14ac:dyDescent="0.25">
      <c r="A14" s="104">
        <v>12</v>
      </c>
      <c r="B14" s="113"/>
      <c r="C14" s="109" t="s">
        <v>361</v>
      </c>
      <c r="D14" s="110" t="s">
        <v>362</v>
      </c>
      <c r="E14" s="111"/>
      <c r="F14" s="111"/>
    </row>
    <row r="15" spans="1:6" ht="135" x14ac:dyDescent="0.25">
      <c r="A15" s="104">
        <v>13</v>
      </c>
      <c r="B15" s="112"/>
      <c r="C15" s="118" t="s">
        <v>363</v>
      </c>
      <c r="D15" s="115" t="s">
        <v>364</v>
      </c>
      <c r="E15" s="111"/>
      <c r="F15" s="111"/>
    </row>
    <row r="16" spans="1:6" ht="135" x14ac:dyDescent="0.25">
      <c r="A16" s="104">
        <v>14</v>
      </c>
      <c r="B16" s="112"/>
      <c r="C16" s="114" t="s">
        <v>365</v>
      </c>
      <c r="D16" s="115" t="s">
        <v>364</v>
      </c>
      <c r="E16" s="111"/>
      <c r="F16" s="111"/>
    </row>
    <row r="17" spans="1:6" ht="95.25" customHeight="1" x14ac:dyDescent="0.25">
      <c r="A17" s="104">
        <v>15</v>
      </c>
      <c r="B17" s="105"/>
      <c r="C17" s="118" t="s">
        <v>366</v>
      </c>
      <c r="D17" s="119" t="s">
        <v>367</v>
      </c>
      <c r="E17" s="111"/>
      <c r="F17" s="111"/>
    </row>
    <row r="18" spans="1:6" ht="45" x14ac:dyDescent="0.25">
      <c r="A18" s="104">
        <v>16</v>
      </c>
      <c r="B18" s="111"/>
      <c r="C18" s="119" t="s">
        <v>368</v>
      </c>
      <c r="D18" s="110" t="s">
        <v>369</v>
      </c>
      <c r="E18" s="111"/>
      <c r="F18" s="111"/>
    </row>
    <row r="19" spans="1:6" ht="45" x14ac:dyDescent="0.25">
      <c r="A19" s="104">
        <v>17</v>
      </c>
      <c r="B19" s="111"/>
      <c r="C19" s="119" t="s">
        <v>368</v>
      </c>
      <c r="D19" s="110" t="s">
        <v>370</v>
      </c>
      <c r="E19" s="111"/>
      <c r="F19" s="111"/>
    </row>
    <row r="20" spans="1:6" ht="30" x14ac:dyDescent="0.25">
      <c r="A20" s="104">
        <v>18</v>
      </c>
      <c r="B20" s="111"/>
      <c r="C20" s="119" t="s">
        <v>371</v>
      </c>
      <c r="D20" s="110" t="s">
        <v>372</v>
      </c>
      <c r="E20" s="111"/>
      <c r="F20" s="111"/>
    </row>
  </sheetData>
  <autoFilter ref="C2:F17" xr:uid="{61784E0F-061C-4035-BE01-4C58E0EDA7AA}"/>
  <pageMargins left="0.70000000000000007" right="0.70000000000000007" top="0.78740157500000008" bottom="0.78740157500000008" header="0.30000000000000004" footer="0.3000000000000000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35799-6343-48A1-8027-D0EDB17F94EB}">
  <dimension ref="A1:F23"/>
  <sheetViews>
    <sheetView workbookViewId="0">
      <selection activeCell="A189" sqref="A189"/>
    </sheetView>
  </sheetViews>
  <sheetFormatPr baseColWidth="10" defaultRowHeight="15" x14ac:dyDescent="0.25"/>
  <cols>
    <col min="2" max="2" width="55.7109375" customWidth="1"/>
    <col min="3" max="3" width="14.42578125" customWidth="1"/>
    <col min="4" max="4" width="15.5703125" customWidth="1"/>
    <col min="6" max="6" width="21" bestFit="1" customWidth="1"/>
  </cols>
  <sheetData>
    <row r="1" spans="1:6" x14ac:dyDescent="0.25">
      <c r="A1" s="2" t="s">
        <v>388</v>
      </c>
      <c r="B1" s="4"/>
      <c r="C1" s="4"/>
      <c r="D1" s="4"/>
      <c r="E1" s="4"/>
      <c r="F1" s="4"/>
    </row>
    <row r="2" spans="1:6" x14ac:dyDescent="0.25">
      <c r="A2" s="2">
        <f>'Check Anlagen'!B4</f>
        <v>0</v>
      </c>
      <c r="B2" s="2"/>
      <c r="C2" s="2"/>
      <c r="D2" s="2"/>
      <c r="F2" s="96" t="s">
        <v>272</v>
      </c>
    </row>
    <row r="3" spans="1:6" x14ac:dyDescent="0.25">
      <c r="A3" s="2"/>
      <c r="B3" s="2"/>
      <c r="C3" s="2"/>
      <c r="D3" s="2"/>
    </row>
    <row r="4" spans="1:6" ht="18.75" customHeight="1" x14ac:dyDescent="0.25">
      <c r="A4" s="125" t="s">
        <v>387</v>
      </c>
      <c r="B4" s="126"/>
      <c r="C4" s="22" t="s">
        <v>380</v>
      </c>
      <c r="D4" s="22" t="s">
        <v>381</v>
      </c>
      <c r="E4" s="22" t="s">
        <v>382</v>
      </c>
      <c r="F4" s="22" t="s">
        <v>386</v>
      </c>
    </row>
    <row r="5" spans="1:6" x14ac:dyDescent="0.25">
      <c r="A5" s="123" t="s">
        <v>385</v>
      </c>
      <c r="C5" s="89"/>
      <c r="D5" s="89"/>
      <c r="E5" s="89"/>
      <c r="F5" s="124" t="s">
        <v>384</v>
      </c>
    </row>
    <row r="6" spans="1:6" x14ac:dyDescent="0.25">
      <c r="A6" s="123"/>
      <c r="C6" s="89"/>
      <c r="D6" s="89"/>
      <c r="E6" s="89"/>
      <c r="F6" s="89"/>
    </row>
    <row r="7" spans="1:6" x14ac:dyDescent="0.25">
      <c r="A7" t="s">
        <v>285</v>
      </c>
      <c r="E7" s="18">
        <f>DATE(YEAR('Check Anlagen'!$B$8),MONTH('Check Anlagen'!$B$8)+1,DAY('Check Anlagen'!$B$9)+28)</f>
        <v>59</v>
      </c>
      <c r="F7" s="89"/>
    </row>
    <row r="8" spans="1:6" ht="15" customHeight="1" x14ac:dyDescent="0.25">
      <c r="A8" s="3" t="s">
        <v>373</v>
      </c>
      <c r="B8" s="3"/>
      <c r="C8" s="122"/>
      <c r="D8" s="122"/>
      <c r="E8" s="18">
        <f>DATE(YEAR('Check Anlagen'!$B$8),MONTH('Check Anlagen'!$B$8)+1,DAY('Check Anlagen'!$B$9)+28)</f>
        <v>59</v>
      </c>
    </row>
    <row r="9" spans="1:6" x14ac:dyDescent="0.25">
      <c r="A9" t="s">
        <v>374</v>
      </c>
      <c r="B9" s="99"/>
      <c r="C9" s="99"/>
      <c r="D9" s="99"/>
      <c r="E9" s="18">
        <f>DATE(YEAR('Check Anlagen'!$B$8),MONTH('Check Anlagen'!$B$8)+1,DAY('Check Anlagen'!$B$9)+28)</f>
        <v>59</v>
      </c>
    </row>
    <row r="10" spans="1:6" ht="20.25" customHeight="1" x14ac:dyDescent="0.25">
      <c r="A10" t="s">
        <v>375</v>
      </c>
      <c r="E10" s="18">
        <f>DATE(YEAR('Check Anlagen'!$B$8),MONTH('Check Anlagen'!$B$8)+1,DAY('Check Anlagen'!$B$9)+28)</f>
        <v>59</v>
      </c>
      <c r="F10" s="89"/>
    </row>
    <row r="11" spans="1:6" ht="20.25" customHeight="1" x14ac:dyDescent="0.25">
      <c r="A11" t="s">
        <v>376</v>
      </c>
      <c r="E11" s="18">
        <f>DATE(YEAR('Check Anlagen'!$B$8),MONTH('Check Anlagen'!$B$8)+1,DAY('Check Anlagen'!$B$9)+28)</f>
        <v>59</v>
      </c>
      <c r="F11" s="89"/>
    </row>
    <row r="12" spans="1:6" ht="20.25" customHeight="1" x14ac:dyDescent="0.25">
      <c r="A12" t="s">
        <v>292</v>
      </c>
      <c r="E12" s="18">
        <f>DATE(YEAR('Check Anlagen'!$B$8),MONTH('Check Anlagen'!$B$8)+1,DAY('Check Anlagen'!$B$9)+28)</f>
        <v>59</v>
      </c>
      <c r="F12" s="89"/>
    </row>
    <row r="13" spans="1:6" ht="20.25" customHeight="1" x14ac:dyDescent="0.25">
      <c r="A13" t="s">
        <v>377</v>
      </c>
      <c r="E13" s="18">
        <f>DATE(YEAR('Check Anlagen'!$B$8),MONTH('Check Anlagen'!$B$8)+1,DAY('Check Anlagen'!$B$9)+28)</f>
        <v>59</v>
      </c>
      <c r="F13" s="89"/>
    </row>
    <row r="14" spans="1:6" ht="20.25" customHeight="1" x14ac:dyDescent="0.25">
      <c r="A14" t="s">
        <v>378</v>
      </c>
      <c r="E14" s="18">
        <f>DATE(YEAR('Check Anlagen'!$B$8),MONTH('Check Anlagen'!$B$8)+1,DAY('Check Anlagen'!$B$9)+28)</f>
        <v>59</v>
      </c>
      <c r="F14" s="89"/>
    </row>
    <row r="15" spans="1:6" ht="20.25" customHeight="1" x14ac:dyDescent="0.25">
      <c r="A15" t="s">
        <v>379</v>
      </c>
      <c r="E15" s="18">
        <f>DATE(YEAR('Check Anlagen'!$B$8),MONTH('Check Anlagen'!$B$8)+1,DAY('Check Anlagen'!$B$9)+28)</f>
        <v>59</v>
      </c>
      <c r="F15" s="89" t="s">
        <v>271</v>
      </c>
    </row>
    <row r="16" spans="1:6" ht="20.25" customHeight="1" x14ac:dyDescent="0.25">
      <c r="A16" t="s">
        <v>245</v>
      </c>
      <c r="E16" s="18">
        <f>DATE(YEAR('Check Anlagen'!$B$8),MONTH('Check Anlagen'!$B$8)+3,DAY('Check Anlagen'!$B$9)+30)</f>
        <v>121</v>
      </c>
      <c r="F16" s="85" t="s">
        <v>383</v>
      </c>
    </row>
    <row r="17" spans="1:6" ht="20.25" customHeight="1" x14ac:dyDescent="0.25">
      <c r="A17" t="s">
        <v>293</v>
      </c>
      <c r="E17" s="18">
        <v>44651</v>
      </c>
      <c r="F17" s="89"/>
    </row>
    <row r="18" spans="1:6" ht="20.25" customHeight="1" x14ac:dyDescent="0.25">
      <c r="A18" t="s">
        <v>243</v>
      </c>
      <c r="C18" s="18">
        <f>'Check Anlagen'!B8</f>
        <v>0</v>
      </c>
      <c r="D18" s="18">
        <f>DATE(YEAR('[1]Check Anlagen'!$B$8),MONTH('[1]Check Anlagen'!$B$8)+7,DAY('[1]Check Anlagen'!$B$8)+29)</f>
        <v>44742</v>
      </c>
      <c r="E18" s="18">
        <v>44773</v>
      </c>
      <c r="F18" s="89" t="s">
        <v>271</v>
      </c>
    </row>
    <row r="19" spans="1:6" ht="20.25" customHeight="1" x14ac:dyDescent="0.25">
      <c r="A19" t="s">
        <v>294</v>
      </c>
      <c r="C19" s="18">
        <f>DATE(YEAR('[1]Check Anlagen'!$B$8),MONTH('[1]Check Anlagen'!$B$8)+2,DAY('[1]Check Anlagen'!$B$8))</f>
        <v>44562</v>
      </c>
      <c r="D19" s="18">
        <f>DATE(YEAR('[1]Check Anlagen'!$B$8),MONTH('[1]Check Anlagen'!$B$8)+13,DAY('[1]Check Anlagen'!$B$8)+30)</f>
        <v>44926</v>
      </c>
      <c r="E19" s="18">
        <v>45016</v>
      </c>
      <c r="F19" s="89" t="s">
        <v>271</v>
      </c>
    </row>
    <row r="20" spans="1:6" ht="20.25" customHeight="1" x14ac:dyDescent="0.25">
      <c r="A20" t="s">
        <v>244</v>
      </c>
      <c r="C20" s="18">
        <f>DATE(YEAR('[1]Check Anlagen'!$B$8)+1,MONTH('[1]Check Anlagen'!$B$8)+2,DAY('[1]Check Anlagen'!$B$8))</f>
        <v>44927</v>
      </c>
      <c r="D20" s="18">
        <f>DATE(YEAR('[1]Check Anlagen'!$B$8)+1,MONTH('[1]Check Anlagen'!$B$8)+7,DAY('[1]Check Anlagen'!$B$8)+29)</f>
        <v>45107</v>
      </c>
      <c r="E20" s="18">
        <v>45138</v>
      </c>
      <c r="F20" s="89" t="s">
        <v>271</v>
      </c>
    </row>
    <row r="21" spans="1:6" ht="20.25" customHeight="1" x14ac:dyDescent="0.25">
      <c r="A21" t="s">
        <v>257</v>
      </c>
      <c r="C21" s="18"/>
      <c r="D21" s="18"/>
      <c r="E21" s="18">
        <v>45138</v>
      </c>
      <c r="F21" s="89" t="s">
        <v>271</v>
      </c>
    </row>
    <row r="22" spans="1:6" ht="20.25" customHeight="1" x14ac:dyDescent="0.25">
      <c r="A22" t="s">
        <v>295</v>
      </c>
      <c r="C22" s="18">
        <f>DATE(YEAR('[1]Check Anlagen'!$B$8)+2,MONTH('[1]Check Anlagen'!$B$8)+2,DAY('[1]Check Anlagen'!$B$8))</f>
        <v>45292</v>
      </c>
      <c r="D22" s="18">
        <f>DATE(YEAR('[1]Check Anlagen'!$B$8)+2,MONTH('[1]Check Anlagen'!$B$8)+13,DAY('[1]Check Anlagen'!$B$8)+30)</f>
        <v>45657</v>
      </c>
      <c r="E22" s="18">
        <v>45382</v>
      </c>
      <c r="F22" s="89" t="s">
        <v>271</v>
      </c>
    </row>
    <row r="23" spans="1:6" ht="20.25" customHeight="1" x14ac:dyDescent="0.25">
      <c r="A23" t="s">
        <v>296</v>
      </c>
      <c r="C23" s="18">
        <f>'Check Anlagen'!B8</f>
        <v>0</v>
      </c>
      <c r="D23" s="18">
        <f>DATE(YEAR('[1]Check Anlagen'!$B$8)+2,MONTH('[1]Check Anlagen'!$B$8)+11,DAY('[1]Check Anlagen'!$B$8)+30)</f>
        <v>45596</v>
      </c>
      <c r="E23" s="18">
        <f>DATE(YEAR('Check Anlagen'!$C$8),MONTH('Check Anlagen'!$C$8)+4,DAY('Check Anlagen'!$C$9))</f>
        <v>46112</v>
      </c>
      <c r="F23" s="89" t="s">
        <v>271</v>
      </c>
    </row>
  </sheetData>
  <autoFilter ref="A4:E23" xr:uid="{C5A2CF2B-57F5-4223-BDA4-70182320D743}"/>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B488-3137-4E92-AB4D-35772E222351}">
  <dimension ref="A1:I11"/>
  <sheetViews>
    <sheetView workbookViewId="0">
      <pane ySplit="4" topLeftCell="A5" activePane="bottomLeft" state="frozen"/>
      <selection activeCell="A189" sqref="A189"/>
      <selection pane="bottomLeft" activeCell="A189" sqref="A189"/>
    </sheetView>
  </sheetViews>
  <sheetFormatPr baseColWidth="10" defaultRowHeight="15" x14ac:dyDescent="0.25"/>
  <cols>
    <col min="1" max="1" width="27.28515625" customWidth="1"/>
    <col min="2" max="2" width="17.42578125" customWidth="1"/>
    <col min="3" max="3" width="14.28515625" customWidth="1"/>
    <col min="5" max="5" width="25.42578125" customWidth="1"/>
    <col min="6" max="6" width="17.140625" customWidth="1"/>
    <col min="9" max="9" width="16.28515625" customWidth="1"/>
  </cols>
  <sheetData>
    <row r="1" spans="1:9" x14ac:dyDescent="0.25">
      <c r="A1" s="2" t="s">
        <v>5</v>
      </c>
      <c r="B1" s="4" t="s">
        <v>232</v>
      </c>
    </row>
    <row r="2" spans="1:9" x14ac:dyDescent="0.25">
      <c r="A2" s="2" t="str">
        <f>'[2]Check Anlagen'!B3</f>
        <v>WBV</v>
      </c>
      <c r="B2" s="4" t="s">
        <v>233</v>
      </c>
    </row>
    <row r="4" spans="1:9" ht="30" x14ac:dyDescent="0.25">
      <c r="A4" s="22" t="s">
        <v>4</v>
      </c>
      <c r="B4" s="26" t="s">
        <v>230</v>
      </c>
      <c r="C4" s="26" t="s">
        <v>9</v>
      </c>
      <c r="D4" s="26" t="s">
        <v>10</v>
      </c>
      <c r="E4" s="26" t="s">
        <v>229</v>
      </c>
      <c r="F4" s="26" t="s">
        <v>61</v>
      </c>
      <c r="G4" s="22" t="s">
        <v>319</v>
      </c>
      <c r="H4" s="22" t="s">
        <v>320</v>
      </c>
      <c r="I4" s="5" t="s">
        <v>247</v>
      </c>
    </row>
    <row r="5" spans="1:9" ht="22.5" customHeight="1" x14ac:dyDescent="0.25">
      <c r="A5" s="95" t="s">
        <v>231</v>
      </c>
      <c r="B5" s="27">
        <v>30000</v>
      </c>
      <c r="C5" s="27">
        <v>15000</v>
      </c>
      <c r="D5" s="28">
        <f>C5/B5</f>
        <v>0.5</v>
      </c>
      <c r="E5" s="78">
        <f t="shared" ref="E5:E7" si="0">SUM(B5,C5)</f>
        <v>45000</v>
      </c>
      <c r="F5" s="84" t="e">
        <f>ROUND(E5/#REF!/#REF!,2)</f>
        <v>#REF!</v>
      </c>
      <c r="G5" s="80">
        <v>50</v>
      </c>
      <c r="H5" s="80" t="e">
        <f>ROUND(B5/#REF!/'Miete qm'!G5,2)</f>
        <v>#REF!</v>
      </c>
    </row>
    <row r="6" spans="1:9" x14ac:dyDescent="0.25">
      <c r="A6" s="3" t="str">
        <f>'Check Anlagen'!A31</f>
        <v xml:space="preserve">2. </v>
      </c>
      <c r="B6" s="27">
        <v>0</v>
      </c>
      <c r="C6" s="27">
        <v>0</v>
      </c>
      <c r="D6" s="79" t="e">
        <f>C6/B6</f>
        <v>#DIV/0!</v>
      </c>
      <c r="E6" s="78">
        <f t="shared" si="0"/>
        <v>0</v>
      </c>
      <c r="F6" t="e">
        <f>ROUND(E6/#REF!/#REF!,2)</f>
        <v>#REF!</v>
      </c>
      <c r="G6" s="80"/>
      <c r="H6" s="80" t="e">
        <f>ROUND(B6/#REF!/'Miete qm'!G6,2)</f>
        <v>#REF!</v>
      </c>
    </row>
    <row r="7" spans="1:9" ht="22.5" customHeight="1" x14ac:dyDescent="0.25">
      <c r="A7" s="3" t="str">
        <f>'Check Anlagen'!A32</f>
        <v xml:space="preserve">3. </v>
      </c>
      <c r="B7" s="27">
        <v>0</v>
      </c>
      <c r="C7" s="27">
        <v>0</v>
      </c>
      <c r="D7" s="79" t="e">
        <f>C7/B7</f>
        <v>#DIV/0!</v>
      </c>
      <c r="E7" s="78">
        <f t="shared" si="0"/>
        <v>0</v>
      </c>
      <c r="F7" t="e">
        <f>ROUND(E7/#REF!/#REF!,2)</f>
        <v>#REF!</v>
      </c>
      <c r="G7" s="80"/>
      <c r="H7" s="80" t="e">
        <f>ROUND(B7/#REF!/'Miete qm'!G7,2)</f>
        <v>#REF!</v>
      </c>
    </row>
    <row r="8" spans="1:9" ht="17.25" customHeight="1" x14ac:dyDescent="0.25">
      <c r="A8" s="3" t="str">
        <f>'Check Anlagen'!A33</f>
        <v xml:space="preserve">4. </v>
      </c>
      <c r="B8" s="27">
        <v>0</v>
      </c>
      <c r="C8" s="27">
        <v>0</v>
      </c>
      <c r="D8" s="79" t="e">
        <f t="shared" ref="D8:D9" si="1">C8/B8</f>
        <v>#DIV/0!</v>
      </c>
      <c r="E8" s="78">
        <f t="shared" ref="E8" si="2">SUM(B8,C8)</f>
        <v>0</v>
      </c>
      <c r="F8" t="e">
        <f>ROUND(E8/#REF!/#REF!,2)</f>
        <v>#REF!</v>
      </c>
      <c r="G8" s="80"/>
      <c r="H8" s="80" t="e">
        <f>ROUND(B8/#REF!/'Miete qm'!G8,2)</f>
        <v>#REF!</v>
      </c>
    </row>
    <row r="9" spans="1:9" ht="17.25" customHeight="1" x14ac:dyDescent="0.25">
      <c r="A9" s="3" t="str">
        <f>'Check Anlagen'!A34</f>
        <v xml:space="preserve">5. </v>
      </c>
      <c r="B9" s="27">
        <v>0</v>
      </c>
      <c r="C9" s="27">
        <v>0</v>
      </c>
      <c r="D9" s="79" t="e">
        <f t="shared" si="1"/>
        <v>#DIV/0!</v>
      </c>
      <c r="E9" s="78">
        <f>SUM(B9,C9)</f>
        <v>0</v>
      </c>
      <c r="F9" t="e">
        <f>ROUND(E9/#REF!/#REF!,2)</f>
        <v>#REF!</v>
      </c>
      <c r="G9" s="80"/>
      <c r="H9" s="80" t="e">
        <f>ROUND(B9/#REF!/'Miete qm'!G9,2)</f>
        <v>#REF!</v>
      </c>
    </row>
    <row r="11" spans="1:9" x14ac:dyDescent="0.25">
      <c r="F11" s="84"/>
    </row>
  </sheetData>
  <pageMargins left="0.70000000000000007" right="0.70000000000000007" top="0.78740157500000008" bottom="0.78740157500000008" header="0.30000000000000004" footer="0.30000000000000004"/>
  <pageSetup paperSize="9" fitToWidth="0" fitToHeight="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3185A-4543-4748-BE14-A346C31856C9}">
  <sheetPr>
    <tabColor theme="9" tint="-0.249977111117893"/>
  </sheetPr>
  <dimension ref="A1:AB31"/>
  <sheetViews>
    <sheetView workbookViewId="0">
      <selection activeCell="A189" sqref="A189"/>
    </sheetView>
  </sheetViews>
  <sheetFormatPr baseColWidth="10" defaultColWidth="11.42578125" defaultRowHeight="14.25" x14ac:dyDescent="0.2"/>
  <cols>
    <col min="1" max="1" width="16.140625" style="41" customWidth="1"/>
    <col min="2" max="7" width="12.5703125" style="41" hidden="1" customWidth="1"/>
    <col min="8" max="8" width="2.5703125" style="41" customWidth="1"/>
    <col min="9" max="14" width="11.42578125" style="41"/>
    <col min="15" max="15" width="2.140625" style="41" customWidth="1"/>
    <col min="16" max="21" width="11.42578125" style="41"/>
    <col min="22" max="22" width="4.7109375" style="41" customWidth="1"/>
    <col min="23" max="23" width="15" style="41" customWidth="1"/>
    <col min="24" max="16384" width="11.42578125" style="41"/>
  </cols>
  <sheetData>
    <row r="1" spans="1:28" ht="45" x14ac:dyDescent="0.2">
      <c r="A1" s="38" t="s">
        <v>79</v>
      </c>
      <c r="B1" s="39"/>
      <c r="C1" s="39"/>
      <c r="D1" s="39"/>
      <c r="E1" s="39"/>
      <c r="F1" s="39"/>
      <c r="G1" s="40"/>
      <c r="P1" s="42" t="s">
        <v>80</v>
      </c>
      <c r="Q1" s="43"/>
      <c r="R1" s="44"/>
      <c r="S1" s="44"/>
      <c r="T1" s="44"/>
      <c r="U1" s="45"/>
      <c r="W1" s="38" t="s">
        <v>81</v>
      </c>
    </row>
    <row r="2" spans="1:28" ht="28.5" x14ac:dyDescent="0.2">
      <c r="A2" s="38" t="s">
        <v>82</v>
      </c>
      <c r="B2" s="38">
        <v>1</v>
      </c>
      <c r="C2" s="38">
        <v>2</v>
      </c>
      <c r="D2" s="38">
        <v>3</v>
      </c>
      <c r="E2" s="38">
        <v>4</v>
      </c>
      <c r="F2" s="38">
        <v>5</v>
      </c>
      <c r="G2" s="38">
        <v>6</v>
      </c>
      <c r="I2" s="46">
        <v>1</v>
      </c>
      <c r="J2" s="46">
        <v>2</v>
      </c>
      <c r="K2" s="46">
        <v>3</v>
      </c>
      <c r="L2" s="46">
        <v>4</v>
      </c>
      <c r="M2" s="46">
        <v>5</v>
      </c>
      <c r="N2" s="46">
        <v>6</v>
      </c>
      <c r="P2" s="47">
        <v>1</v>
      </c>
      <c r="Q2" s="48">
        <v>2</v>
      </c>
      <c r="R2" s="48">
        <v>3</v>
      </c>
      <c r="S2" s="48">
        <v>4</v>
      </c>
      <c r="T2" s="48">
        <v>5</v>
      </c>
      <c r="U2" s="48">
        <v>6</v>
      </c>
      <c r="W2" s="49"/>
      <c r="X2" s="46" t="s">
        <v>83</v>
      </c>
      <c r="Y2" s="46" t="s">
        <v>84</v>
      </c>
      <c r="AA2" s="50" t="s">
        <v>85</v>
      </c>
      <c r="AB2" s="50" t="s">
        <v>86</v>
      </c>
    </row>
    <row r="3" spans="1:28" ht="15" x14ac:dyDescent="0.25">
      <c r="A3" s="51" t="s">
        <v>87</v>
      </c>
      <c r="B3" s="52" t="s">
        <v>88</v>
      </c>
      <c r="C3" s="52" t="s">
        <v>89</v>
      </c>
      <c r="D3" s="52" t="s">
        <v>90</v>
      </c>
      <c r="E3" s="52" t="s">
        <v>91</v>
      </c>
      <c r="F3" s="52" t="s">
        <v>92</v>
      </c>
      <c r="G3" s="53"/>
      <c r="I3" s="54"/>
      <c r="J3" s="54">
        <f t="shared" ref="J3:N21" si="0">SUBSTITUTE(C3,".",",")*1</f>
        <v>6582.83</v>
      </c>
      <c r="K3" s="54">
        <f t="shared" si="0"/>
        <v>7199.96</v>
      </c>
      <c r="L3" s="54">
        <f t="shared" si="0"/>
        <v>7611.4</v>
      </c>
      <c r="M3" s="54">
        <f t="shared" si="0"/>
        <v>7707.4</v>
      </c>
      <c r="N3" s="54"/>
      <c r="P3" s="54">
        <f t="shared" ref="P3:U21" si="1">I3*0.25+I3</f>
        <v>0</v>
      </c>
      <c r="Q3" s="54">
        <f t="shared" si="1"/>
        <v>8228.5375000000004</v>
      </c>
      <c r="R3" s="54">
        <f t="shared" si="1"/>
        <v>8999.9500000000007</v>
      </c>
      <c r="S3" s="54">
        <f t="shared" si="1"/>
        <v>9514.25</v>
      </c>
      <c r="T3" s="54">
        <f t="shared" si="1"/>
        <v>9634.25</v>
      </c>
      <c r="U3" s="54">
        <f t="shared" si="1"/>
        <v>0</v>
      </c>
      <c r="W3" s="53" t="s">
        <v>93</v>
      </c>
      <c r="X3" s="55">
        <v>0.9</v>
      </c>
      <c r="Y3" s="56">
        <f>X3</f>
        <v>0.9</v>
      </c>
      <c r="AA3" s="57">
        <v>0.9</v>
      </c>
      <c r="AB3" s="58">
        <v>0.67500000000000004</v>
      </c>
    </row>
    <row r="4" spans="1:28" ht="15" x14ac:dyDescent="0.25">
      <c r="A4" s="51" t="s">
        <v>94</v>
      </c>
      <c r="B4" s="52" t="s">
        <v>95</v>
      </c>
      <c r="C4" s="52" t="s">
        <v>96</v>
      </c>
      <c r="D4" s="52" t="s">
        <v>97</v>
      </c>
      <c r="E4" s="52" t="s">
        <v>98</v>
      </c>
      <c r="F4" s="52" t="s">
        <v>99</v>
      </c>
      <c r="G4" s="52" t="s">
        <v>100</v>
      </c>
      <c r="I4" s="54">
        <f t="shared" ref="I4:I20" si="2">SUBSTITUTE(B4,".",",")*1</f>
        <v>4860.3100000000004</v>
      </c>
      <c r="J4" s="54">
        <f t="shared" si="0"/>
        <v>5190.8100000000004</v>
      </c>
      <c r="K4" s="54">
        <f t="shared" si="0"/>
        <v>5559.47</v>
      </c>
      <c r="L4" s="54">
        <f t="shared" si="0"/>
        <v>6062.74</v>
      </c>
      <c r="M4" s="54">
        <f t="shared" si="0"/>
        <v>6580.45</v>
      </c>
      <c r="N4" s="54">
        <f t="shared" si="0"/>
        <v>6921.06</v>
      </c>
      <c r="P4" s="54">
        <f t="shared" si="1"/>
        <v>6075.3875000000007</v>
      </c>
      <c r="Q4" s="54">
        <f t="shared" si="1"/>
        <v>6488.5125000000007</v>
      </c>
      <c r="R4" s="54">
        <f t="shared" si="1"/>
        <v>6949.3375000000005</v>
      </c>
      <c r="S4" s="54">
        <f t="shared" si="1"/>
        <v>7578.4249999999993</v>
      </c>
      <c r="T4" s="54">
        <f t="shared" si="1"/>
        <v>8225.5625</v>
      </c>
      <c r="U4" s="54">
        <f t="shared" si="1"/>
        <v>8651.3250000000007</v>
      </c>
      <c r="W4" s="53" t="s">
        <v>101</v>
      </c>
      <c r="X4" s="59">
        <v>0.8</v>
      </c>
      <c r="Y4" s="60">
        <f>X4</f>
        <v>0.8</v>
      </c>
      <c r="AA4" s="57">
        <v>0.8</v>
      </c>
      <c r="AB4" s="57">
        <v>0.6</v>
      </c>
    </row>
    <row r="5" spans="1:28" ht="15" x14ac:dyDescent="0.25">
      <c r="A5" s="51" t="s">
        <v>102</v>
      </c>
      <c r="B5" s="52" t="s">
        <v>103</v>
      </c>
      <c r="C5" s="52" t="s">
        <v>104</v>
      </c>
      <c r="D5" s="52" t="s">
        <v>105</v>
      </c>
      <c r="E5" s="52" t="s">
        <v>106</v>
      </c>
      <c r="F5" s="52" t="s">
        <v>107</v>
      </c>
      <c r="G5" s="52" t="s">
        <v>108</v>
      </c>
      <c r="I5" s="54">
        <f t="shared" si="2"/>
        <v>4401.04</v>
      </c>
      <c r="J5" s="54">
        <f t="shared" si="0"/>
        <v>4700.3100000000004</v>
      </c>
      <c r="K5" s="54">
        <f t="shared" si="0"/>
        <v>5091.13</v>
      </c>
      <c r="L5" s="54">
        <f t="shared" si="0"/>
        <v>5524.82</v>
      </c>
      <c r="M5" s="54">
        <f t="shared" si="0"/>
        <v>6008.27</v>
      </c>
      <c r="N5" s="54">
        <f t="shared" si="0"/>
        <v>6355.34</v>
      </c>
      <c r="P5" s="54">
        <f t="shared" si="1"/>
        <v>5501.3</v>
      </c>
      <c r="Q5" s="54">
        <f t="shared" si="1"/>
        <v>5875.3875000000007</v>
      </c>
      <c r="R5" s="54">
        <f t="shared" si="1"/>
        <v>6363.9125000000004</v>
      </c>
      <c r="S5" s="54">
        <f t="shared" si="1"/>
        <v>6906.0249999999996</v>
      </c>
      <c r="T5" s="54">
        <f t="shared" si="1"/>
        <v>7510.3375000000005</v>
      </c>
      <c r="U5" s="54">
        <f t="shared" si="1"/>
        <v>7944.1750000000002</v>
      </c>
      <c r="W5" s="53" t="s">
        <v>109</v>
      </c>
      <c r="X5" s="59">
        <v>0.6</v>
      </c>
      <c r="Y5" s="60">
        <f>X5</f>
        <v>0.6</v>
      </c>
      <c r="AA5" s="57">
        <v>0.6</v>
      </c>
      <c r="AB5" s="57">
        <v>0.45</v>
      </c>
    </row>
    <row r="6" spans="1:28" ht="15" x14ac:dyDescent="0.25">
      <c r="A6" s="51" t="s">
        <v>110</v>
      </c>
      <c r="B6" s="52" t="s">
        <v>111</v>
      </c>
      <c r="C6" s="52" t="s">
        <v>112</v>
      </c>
      <c r="D6" s="52" t="s">
        <v>113</v>
      </c>
      <c r="E6" s="52" t="s">
        <v>114</v>
      </c>
      <c r="F6" s="52" t="s">
        <v>115</v>
      </c>
      <c r="G6" s="52" t="s">
        <v>116</v>
      </c>
      <c r="I6" s="54">
        <f t="shared" si="2"/>
        <v>4056.62</v>
      </c>
      <c r="J6" s="54">
        <f t="shared" si="0"/>
        <v>4384.6099999999997</v>
      </c>
      <c r="K6" s="54">
        <f t="shared" si="0"/>
        <v>4757.99</v>
      </c>
      <c r="L6" s="54">
        <f t="shared" si="0"/>
        <v>5163.37</v>
      </c>
      <c r="M6" s="54">
        <f t="shared" si="0"/>
        <v>5640.38</v>
      </c>
      <c r="N6" s="54">
        <f t="shared" si="0"/>
        <v>5899.26</v>
      </c>
      <c r="P6" s="54">
        <f t="shared" si="1"/>
        <v>5070.7749999999996</v>
      </c>
      <c r="Q6" s="54">
        <f t="shared" si="1"/>
        <v>5480.7624999999998</v>
      </c>
      <c r="R6" s="54">
        <f t="shared" si="1"/>
        <v>5947.4874999999993</v>
      </c>
      <c r="S6" s="54">
        <f t="shared" si="1"/>
        <v>6454.2124999999996</v>
      </c>
      <c r="T6" s="54">
        <f t="shared" si="1"/>
        <v>7050.4750000000004</v>
      </c>
      <c r="U6" s="54">
        <f t="shared" si="1"/>
        <v>7374.0750000000007</v>
      </c>
    </row>
    <row r="7" spans="1:28" ht="15" x14ac:dyDescent="0.25">
      <c r="A7" s="51" t="s">
        <v>117</v>
      </c>
      <c r="B7" s="52" t="s">
        <v>118</v>
      </c>
      <c r="C7" s="52" t="s">
        <v>119</v>
      </c>
      <c r="D7" s="52" t="s">
        <v>120</v>
      </c>
      <c r="E7" s="52" t="s">
        <v>121</v>
      </c>
      <c r="F7" s="52" t="s">
        <v>122</v>
      </c>
      <c r="G7" s="52" t="s">
        <v>123</v>
      </c>
      <c r="I7" s="54">
        <f t="shared" si="2"/>
        <v>3635.65</v>
      </c>
      <c r="J7" s="54">
        <f t="shared" si="0"/>
        <v>4013.07</v>
      </c>
      <c r="K7" s="54">
        <f t="shared" si="0"/>
        <v>4454.13</v>
      </c>
      <c r="L7" s="54">
        <f t="shared" si="0"/>
        <v>4943.53</v>
      </c>
      <c r="M7" s="54">
        <f t="shared" si="0"/>
        <v>5517.78</v>
      </c>
      <c r="N7" s="54">
        <f t="shared" si="0"/>
        <v>5790.26</v>
      </c>
      <c r="P7" s="54">
        <f t="shared" si="1"/>
        <v>4544.5625</v>
      </c>
      <c r="Q7" s="54">
        <f t="shared" si="1"/>
        <v>5016.3375000000005</v>
      </c>
      <c r="R7" s="54">
        <f t="shared" si="1"/>
        <v>5567.6625000000004</v>
      </c>
      <c r="S7" s="54">
        <f t="shared" si="1"/>
        <v>6179.4124999999995</v>
      </c>
      <c r="T7" s="54">
        <f t="shared" si="1"/>
        <v>6897.2249999999995</v>
      </c>
      <c r="U7" s="54">
        <f t="shared" si="1"/>
        <v>7237.8250000000007</v>
      </c>
    </row>
    <row r="8" spans="1:28" ht="15" x14ac:dyDescent="0.25">
      <c r="A8" s="51" t="s">
        <v>124</v>
      </c>
      <c r="B8" s="52" t="s">
        <v>125</v>
      </c>
      <c r="C8" s="52" t="s">
        <v>126</v>
      </c>
      <c r="D8" s="52" t="s">
        <v>127</v>
      </c>
      <c r="E8" s="52" t="s">
        <v>128</v>
      </c>
      <c r="F8" s="52" t="s">
        <v>129</v>
      </c>
      <c r="G8" s="52" t="s">
        <v>130</v>
      </c>
      <c r="I8" s="54">
        <f t="shared" si="2"/>
        <v>3508.11</v>
      </c>
      <c r="J8" s="54">
        <f t="shared" si="0"/>
        <v>3856.11</v>
      </c>
      <c r="K8" s="54">
        <f t="shared" si="0"/>
        <v>4182.29</v>
      </c>
      <c r="L8" s="54">
        <f t="shared" si="0"/>
        <v>4536.17</v>
      </c>
      <c r="M8" s="54">
        <f t="shared" si="0"/>
        <v>5020.49</v>
      </c>
      <c r="N8" s="54">
        <f t="shared" si="0"/>
        <v>5292.98</v>
      </c>
      <c r="P8" s="54">
        <f t="shared" si="1"/>
        <v>4385.1374999999998</v>
      </c>
      <c r="Q8" s="54">
        <f t="shared" si="1"/>
        <v>4820.1374999999998</v>
      </c>
      <c r="R8" s="54">
        <f t="shared" si="1"/>
        <v>5227.8625000000002</v>
      </c>
      <c r="S8" s="54">
        <f t="shared" si="1"/>
        <v>5670.2124999999996</v>
      </c>
      <c r="T8" s="54">
        <f t="shared" si="1"/>
        <v>6275.6124999999993</v>
      </c>
      <c r="U8" s="54">
        <f t="shared" si="1"/>
        <v>6616.2249999999995</v>
      </c>
    </row>
    <row r="9" spans="1:28" ht="15" x14ac:dyDescent="0.25">
      <c r="A9" s="51" t="s">
        <v>131</v>
      </c>
      <c r="B9" s="52" t="s">
        <v>132</v>
      </c>
      <c r="C9" s="52" t="s">
        <v>133</v>
      </c>
      <c r="D9" s="52" t="s">
        <v>134</v>
      </c>
      <c r="E9" s="52" t="s">
        <v>135</v>
      </c>
      <c r="F9" s="52" t="s">
        <v>136</v>
      </c>
      <c r="G9" s="52" t="s">
        <v>137</v>
      </c>
      <c r="I9" s="54">
        <f t="shared" si="2"/>
        <v>3380.51</v>
      </c>
      <c r="J9" s="54">
        <f t="shared" si="0"/>
        <v>3655.13</v>
      </c>
      <c r="K9" s="54">
        <f t="shared" si="0"/>
        <v>3964.32</v>
      </c>
      <c r="L9" s="54">
        <f t="shared" si="0"/>
        <v>4299.6499999999996</v>
      </c>
      <c r="M9" s="54">
        <f t="shared" si="0"/>
        <v>4673.08</v>
      </c>
      <c r="N9" s="54">
        <f t="shared" si="0"/>
        <v>4795.6899999999996</v>
      </c>
      <c r="P9" s="54">
        <f t="shared" si="1"/>
        <v>4225.6375000000007</v>
      </c>
      <c r="Q9" s="54">
        <f t="shared" si="1"/>
        <v>4568.9125000000004</v>
      </c>
      <c r="R9" s="54">
        <f t="shared" si="1"/>
        <v>4955.4000000000005</v>
      </c>
      <c r="S9" s="54">
        <f t="shared" si="1"/>
        <v>5374.5625</v>
      </c>
      <c r="T9" s="54">
        <f t="shared" si="1"/>
        <v>5841.35</v>
      </c>
      <c r="U9" s="54">
        <f t="shared" si="1"/>
        <v>5994.6124999999993</v>
      </c>
    </row>
    <row r="10" spans="1:28" ht="15" x14ac:dyDescent="0.25">
      <c r="A10" s="51" t="s">
        <v>138</v>
      </c>
      <c r="B10" s="52" t="s">
        <v>139</v>
      </c>
      <c r="C10" s="52" t="s">
        <v>140</v>
      </c>
      <c r="D10" s="52" t="s">
        <v>141</v>
      </c>
      <c r="E10" s="52" t="s">
        <v>142</v>
      </c>
      <c r="F10" s="52" t="s">
        <v>143</v>
      </c>
      <c r="G10" s="52" t="s">
        <v>144</v>
      </c>
      <c r="I10" s="54">
        <f t="shared" si="2"/>
        <v>2994.7</v>
      </c>
      <c r="J10" s="54">
        <f t="shared" si="0"/>
        <v>3490.82</v>
      </c>
      <c r="K10" s="54">
        <f t="shared" si="0"/>
        <v>3786.03</v>
      </c>
      <c r="L10" s="54">
        <f t="shared" si="0"/>
        <v>4106.46</v>
      </c>
      <c r="M10" s="54">
        <f t="shared" si="0"/>
        <v>4453.88</v>
      </c>
      <c r="N10" s="54">
        <f t="shared" si="0"/>
        <v>4565.3900000000003</v>
      </c>
      <c r="P10" s="54">
        <f t="shared" si="1"/>
        <v>3743.375</v>
      </c>
      <c r="Q10" s="54">
        <f t="shared" si="1"/>
        <v>4363.5250000000005</v>
      </c>
      <c r="R10" s="54">
        <f t="shared" si="1"/>
        <v>4732.5375000000004</v>
      </c>
      <c r="S10" s="54">
        <f t="shared" si="1"/>
        <v>5133.0749999999998</v>
      </c>
      <c r="T10" s="54">
        <f t="shared" si="1"/>
        <v>5567.35</v>
      </c>
      <c r="U10" s="54">
        <f t="shared" si="1"/>
        <v>5706.7375000000002</v>
      </c>
    </row>
    <row r="11" spans="1:28" ht="15" x14ac:dyDescent="0.25">
      <c r="A11" s="51" t="s">
        <v>145</v>
      </c>
      <c r="B11" s="52" t="s">
        <v>139</v>
      </c>
      <c r="C11" s="52" t="s">
        <v>146</v>
      </c>
      <c r="D11" s="52" t="s">
        <v>147</v>
      </c>
      <c r="E11" s="52" t="s">
        <v>148</v>
      </c>
      <c r="F11" s="52" t="s">
        <v>149</v>
      </c>
      <c r="G11" s="52" t="s">
        <v>150</v>
      </c>
      <c r="I11" s="54">
        <f t="shared" si="2"/>
        <v>2994.7</v>
      </c>
      <c r="J11" s="54">
        <f t="shared" si="0"/>
        <v>3232.46</v>
      </c>
      <c r="K11" s="54">
        <f t="shared" si="0"/>
        <v>3505.82</v>
      </c>
      <c r="L11" s="54">
        <f t="shared" si="0"/>
        <v>3802.54</v>
      </c>
      <c r="M11" s="54">
        <f t="shared" si="0"/>
        <v>4128.12</v>
      </c>
      <c r="N11" s="54">
        <f t="shared" si="0"/>
        <v>4400.58</v>
      </c>
      <c r="P11" s="54">
        <f t="shared" si="1"/>
        <v>3743.375</v>
      </c>
      <c r="Q11" s="54">
        <f t="shared" si="1"/>
        <v>4040.5749999999998</v>
      </c>
      <c r="R11" s="54">
        <f t="shared" si="1"/>
        <v>4382.2750000000005</v>
      </c>
      <c r="S11" s="54">
        <f t="shared" si="1"/>
        <v>4753.1750000000002</v>
      </c>
      <c r="T11" s="54">
        <f t="shared" si="1"/>
        <v>5160.1499999999996</v>
      </c>
      <c r="U11" s="54">
        <f t="shared" si="1"/>
        <v>5500.7250000000004</v>
      </c>
    </row>
    <row r="12" spans="1:28" ht="15" x14ac:dyDescent="0.25">
      <c r="A12" s="51" t="s">
        <v>151</v>
      </c>
      <c r="B12" s="52" t="s">
        <v>139</v>
      </c>
      <c r="C12" s="52" t="s">
        <v>152</v>
      </c>
      <c r="D12" s="52" t="s">
        <v>153</v>
      </c>
      <c r="E12" s="52" t="s">
        <v>154</v>
      </c>
      <c r="F12" s="52" t="s">
        <v>155</v>
      </c>
      <c r="G12" s="52" t="s">
        <v>156</v>
      </c>
      <c r="I12" s="54">
        <f t="shared" si="2"/>
        <v>2994.7</v>
      </c>
      <c r="J12" s="54">
        <f t="shared" si="0"/>
        <v>3198.34</v>
      </c>
      <c r="K12" s="54">
        <f t="shared" si="0"/>
        <v>3254.35</v>
      </c>
      <c r="L12" s="54">
        <f t="shared" si="0"/>
        <v>3443.66</v>
      </c>
      <c r="M12" s="54">
        <f t="shared" si="0"/>
        <v>3787.5</v>
      </c>
      <c r="N12" s="54">
        <f t="shared" si="0"/>
        <v>3922.86</v>
      </c>
      <c r="P12" s="54">
        <f t="shared" si="1"/>
        <v>3743.375</v>
      </c>
      <c r="Q12" s="54">
        <f t="shared" si="1"/>
        <v>3997.9250000000002</v>
      </c>
      <c r="R12" s="54">
        <f t="shared" si="1"/>
        <v>4067.9375</v>
      </c>
      <c r="S12" s="54">
        <f t="shared" si="1"/>
        <v>4304.5749999999998</v>
      </c>
      <c r="T12" s="54">
        <f t="shared" si="1"/>
        <v>4734.375</v>
      </c>
      <c r="U12" s="54">
        <f t="shared" si="1"/>
        <v>4903.5749999999998</v>
      </c>
    </row>
    <row r="13" spans="1:28" ht="15" x14ac:dyDescent="0.25">
      <c r="A13" s="51" t="s">
        <v>157</v>
      </c>
      <c r="B13" s="52" t="s">
        <v>158</v>
      </c>
      <c r="C13" s="52" t="s">
        <v>159</v>
      </c>
      <c r="D13" s="52" t="s">
        <v>160</v>
      </c>
      <c r="E13" s="52" t="s">
        <v>161</v>
      </c>
      <c r="F13" s="52" t="s">
        <v>162</v>
      </c>
      <c r="G13" s="52" t="s">
        <v>163</v>
      </c>
      <c r="I13" s="54">
        <f t="shared" si="2"/>
        <v>2808.91</v>
      </c>
      <c r="J13" s="54">
        <f t="shared" si="0"/>
        <v>2999.92</v>
      </c>
      <c r="K13" s="54">
        <f t="shared" si="0"/>
        <v>3132.23</v>
      </c>
      <c r="L13" s="54">
        <f t="shared" si="0"/>
        <v>3264.31</v>
      </c>
      <c r="M13" s="54">
        <f t="shared" si="0"/>
        <v>3405.98</v>
      </c>
      <c r="N13" s="54">
        <f t="shared" si="0"/>
        <v>3474.11</v>
      </c>
      <c r="P13" s="54">
        <f t="shared" si="1"/>
        <v>3511.1374999999998</v>
      </c>
      <c r="Q13" s="54">
        <f t="shared" si="1"/>
        <v>3749.9</v>
      </c>
      <c r="R13" s="54">
        <f t="shared" si="1"/>
        <v>3915.2874999999999</v>
      </c>
      <c r="S13" s="54">
        <f t="shared" si="1"/>
        <v>4080.3874999999998</v>
      </c>
      <c r="T13" s="54">
        <f t="shared" si="1"/>
        <v>4257.4750000000004</v>
      </c>
      <c r="U13" s="54">
        <f t="shared" si="1"/>
        <v>4342.6374999999998</v>
      </c>
    </row>
    <row r="14" spans="1:28" ht="15" x14ac:dyDescent="0.25">
      <c r="A14" s="51" t="s">
        <v>164</v>
      </c>
      <c r="B14" s="52" t="s">
        <v>165</v>
      </c>
      <c r="C14" s="52" t="s">
        <v>166</v>
      </c>
      <c r="D14" s="52" t="s">
        <v>167</v>
      </c>
      <c r="E14" s="52" t="s">
        <v>168</v>
      </c>
      <c r="F14" s="52" t="s">
        <v>169</v>
      </c>
      <c r="G14" s="52" t="s">
        <v>170</v>
      </c>
      <c r="I14" s="54">
        <f t="shared" si="2"/>
        <v>2635.53</v>
      </c>
      <c r="J14" s="54">
        <f t="shared" si="0"/>
        <v>2855.6</v>
      </c>
      <c r="K14" s="54">
        <f t="shared" si="0"/>
        <v>2986.7</v>
      </c>
      <c r="L14" s="54">
        <f t="shared" si="0"/>
        <v>3119</v>
      </c>
      <c r="M14" s="54">
        <f t="shared" si="0"/>
        <v>3243.78</v>
      </c>
      <c r="N14" s="54">
        <f t="shared" si="0"/>
        <v>3310.79</v>
      </c>
      <c r="P14" s="54">
        <f t="shared" si="1"/>
        <v>3294.4125000000004</v>
      </c>
      <c r="Q14" s="54">
        <f t="shared" si="1"/>
        <v>3569.5</v>
      </c>
      <c r="R14" s="54">
        <f t="shared" si="1"/>
        <v>3733.375</v>
      </c>
      <c r="S14" s="54">
        <f t="shared" si="1"/>
        <v>3898.75</v>
      </c>
      <c r="T14" s="54">
        <f t="shared" si="1"/>
        <v>4054.7250000000004</v>
      </c>
      <c r="U14" s="54">
        <f t="shared" si="1"/>
        <v>4138.4875000000002</v>
      </c>
    </row>
    <row r="15" spans="1:28" ht="15" x14ac:dyDescent="0.25">
      <c r="A15" s="51" t="s">
        <v>171</v>
      </c>
      <c r="B15" s="52" t="s">
        <v>172</v>
      </c>
      <c r="C15" s="52" t="s">
        <v>173</v>
      </c>
      <c r="D15" s="52" t="s">
        <v>174</v>
      </c>
      <c r="E15" s="52" t="s">
        <v>175</v>
      </c>
      <c r="F15" s="52" t="s">
        <v>176</v>
      </c>
      <c r="G15" s="52" t="s">
        <v>177</v>
      </c>
      <c r="I15" s="54">
        <f t="shared" si="2"/>
        <v>2586</v>
      </c>
      <c r="J15" s="54">
        <f t="shared" si="0"/>
        <v>2767.11</v>
      </c>
      <c r="K15" s="54">
        <f t="shared" si="0"/>
        <v>2894.11</v>
      </c>
      <c r="L15" s="54">
        <f t="shared" si="0"/>
        <v>3019.78</v>
      </c>
      <c r="M15" s="54">
        <f t="shared" si="0"/>
        <v>3143.22</v>
      </c>
      <c r="N15" s="54">
        <f t="shared" si="0"/>
        <v>3206.1</v>
      </c>
      <c r="P15" s="54">
        <f t="shared" si="1"/>
        <v>3232.5</v>
      </c>
      <c r="Q15" s="54">
        <f t="shared" si="1"/>
        <v>3458.8875000000003</v>
      </c>
      <c r="R15" s="54">
        <f t="shared" si="1"/>
        <v>3617.6375000000003</v>
      </c>
      <c r="S15" s="54">
        <f t="shared" si="1"/>
        <v>3774.7250000000004</v>
      </c>
      <c r="T15" s="54">
        <f t="shared" si="1"/>
        <v>3929.0249999999996</v>
      </c>
      <c r="U15" s="54">
        <f t="shared" si="1"/>
        <v>4007.625</v>
      </c>
    </row>
    <row r="16" spans="1:28" ht="15" x14ac:dyDescent="0.25">
      <c r="A16" s="51" t="s">
        <v>178</v>
      </c>
      <c r="B16" s="52" t="s">
        <v>179</v>
      </c>
      <c r="C16" s="52" t="s">
        <v>180</v>
      </c>
      <c r="D16" s="52" t="s">
        <v>181</v>
      </c>
      <c r="E16" s="52" t="s">
        <v>182</v>
      </c>
      <c r="F16" s="52" t="s">
        <v>183</v>
      </c>
      <c r="G16" s="52" t="s">
        <v>184</v>
      </c>
      <c r="I16" s="54">
        <f t="shared" si="2"/>
        <v>2480.7399999999998</v>
      </c>
      <c r="J16" s="54">
        <f t="shared" si="0"/>
        <v>2656.42</v>
      </c>
      <c r="K16" s="54">
        <f t="shared" si="0"/>
        <v>2775.08</v>
      </c>
      <c r="L16" s="54">
        <f t="shared" si="0"/>
        <v>2900.74</v>
      </c>
      <c r="M16" s="54">
        <f t="shared" si="0"/>
        <v>3017.5</v>
      </c>
      <c r="N16" s="54">
        <f t="shared" si="0"/>
        <v>3077.85</v>
      </c>
      <c r="P16" s="54">
        <f t="shared" si="1"/>
        <v>3100.9249999999997</v>
      </c>
      <c r="Q16" s="54">
        <f t="shared" si="1"/>
        <v>3320.5250000000001</v>
      </c>
      <c r="R16" s="54">
        <f t="shared" si="1"/>
        <v>3468.85</v>
      </c>
      <c r="S16" s="54">
        <f t="shared" si="1"/>
        <v>3625.9249999999997</v>
      </c>
      <c r="T16" s="54">
        <f t="shared" si="1"/>
        <v>3771.875</v>
      </c>
      <c r="U16" s="54">
        <f t="shared" si="1"/>
        <v>3847.3125</v>
      </c>
    </row>
    <row r="17" spans="1:21" ht="15" x14ac:dyDescent="0.25">
      <c r="A17" s="51" t="s">
        <v>185</v>
      </c>
      <c r="B17" s="52" t="s">
        <v>186</v>
      </c>
      <c r="C17" s="52" t="s">
        <v>187</v>
      </c>
      <c r="D17" s="52" t="s">
        <v>188</v>
      </c>
      <c r="E17" s="52" t="s">
        <v>189</v>
      </c>
      <c r="F17" s="52" t="s">
        <v>190</v>
      </c>
      <c r="G17" s="52" t="s">
        <v>191</v>
      </c>
      <c r="I17" s="54">
        <f t="shared" si="2"/>
        <v>2363.0700000000002</v>
      </c>
      <c r="J17" s="54">
        <f t="shared" si="0"/>
        <v>2540.85</v>
      </c>
      <c r="K17" s="54">
        <f t="shared" si="0"/>
        <v>2690.02</v>
      </c>
      <c r="L17" s="54">
        <f t="shared" si="0"/>
        <v>2782.88</v>
      </c>
      <c r="M17" s="54">
        <f t="shared" si="0"/>
        <v>2875.73</v>
      </c>
      <c r="N17" s="54">
        <f t="shared" si="0"/>
        <v>2930.1</v>
      </c>
      <c r="P17" s="54">
        <f t="shared" si="1"/>
        <v>2953.8375000000001</v>
      </c>
      <c r="Q17" s="54">
        <f t="shared" si="1"/>
        <v>3176.0625</v>
      </c>
      <c r="R17" s="54">
        <f t="shared" si="1"/>
        <v>3362.5250000000001</v>
      </c>
      <c r="S17" s="54">
        <f t="shared" si="1"/>
        <v>3478.6000000000004</v>
      </c>
      <c r="T17" s="54">
        <f t="shared" si="1"/>
        <v>3594.6624999999999</v>
      </c>
      <c r="U17" s="54">
        <f t="shared" si="1"/>
        <v>3662.625</v>
      </c>
    </row>
    <row r="18" spans="1:21" ht="15" x14ac:dyDescent="0.25">
      <c r="A18" s="51" t="s">
        <v>192</v>
      </c>
      <c r="B18" s="52" t="s">
        <v>193</v>
      </c>
      <c r="C18" s="52" t="s">
        <v>194</v>
      </c>
      <c r="D18" s="52" t="s">
        <v>195</v>
      </c>
      <c r="E18" s="52" t="s">
        <v>196</v>
      </c>
      <c r="F18" s="52" t="s">
        <v>197</v>
      </c>
      <c r="G18" s="52" t="s">
        <v>198</v>
      </c>
      <c r="I18" s="54">
        <f t="shared" si="2"/>
        <v>2325.89</v>
      </c>
      <c r="J18" s="54">
        <f t="shared" si="0"/>
        <v>2517.08</v>
      </c>
      <c r="K18" s="54">
        <f t="shared" si="0"/>
        <v>2563.61</v>
      </c>
      <c r="L18" s="54">
        <f t="shared" si="0"/>
        <v>2669.96</v>
      </c>
      <c r="M18" s="54">
        <f t="shared" si="0"/>
        <v>2749.76</v>
      </c>
      <c r="N18" s="54">
        <f t="shared" si="0"/>
        <v>2822.87</v>
      </c>
      <c r="P18" s="54">
        <f t="shared" si="1"/>
        <v>2907.3624999999997</v>
      </c>
      <c r="Q18" s="54">
        <f t="shared" si="1"/>
        <v>3146.35</v>
      </c>
      <c r="R18" s="54">
        <f t="shared" si="1"/>
        <v>3204.5125000000003</v>
      </c>
      <c r="S18" s="54">
        <f t="shared" si="1"/>
        <v>3337.45</v>
      </c>
      <c r="T18" s="54">
        <f t="shared" si="1"/>
        <v>3437.2000000000003</v>
      </c>
      <c r="U18" s="54">
        <f t="shared" si="1"/>
        <v>3528.5874999999996</v>
      </c>
    </row>
    <row r="19" spans="1:21" ht="15" x14ac:dyDescent="0.25">
      <c r="A19" s="51" t="s">
        <v>199</v>
      </c>
      <c r="B19" s="52" t="s">
        <v>200</v>
      </c>
      <c r="C19" s="52" t="s">
        <v>201</v>
      </c>
      <c r="D19" s="52" t="s">
        <v>202</v>
      </c>
      <c r="E19" s="52" t="s">
        <v>203</v>
      </c>
      <c r="F19" s="52" t="s">
        <v>204</v>
      </c>
      <c r="G19" s="52" t="s">
        <v>205</v>
      </c>
      <c r="I19" s="54">
        <f t="shared" si="2"/>
        <v>2171.61</v>
      </c>
      <c r="J19" s="54">
        <f t="shared" si="0"/>
        <v>2393.9899999999998</v>
      </c>
      <c r="K19" s="54">
        <f t="shared" si="0"/>
        <v>2473.88</v>
      </c>
      <c r="L19" s="54">
        <f t="shared" si="0"/>
        <v>2580.4</v>
      </c>
      <c r="M19" s="54">
        <f t="shared" si="0"/>
        <v>2653.6</v>
      </c>
      <c r="N19" s="54">
        <f t="shared" si="0"/>
        <v>2708.23</v>
      </c>
      <c r="P19" s="54">
        <f t="shared" si="1"/>
        <v>2714.5125000000003</v>
      </c>
      <c r="Q19" s="54">
        <f t="shared" si="1"/>
        <v>2992.4874999999997</v>
      </c>
      <c r="R19" s="54">
        <f t="shared" si="1"/>
        <v>3092.3500000000004</v>
      </c>
      <c r="S19" s="54">
        <f t="shared" si="1"/>
        <v>3225.5</v>
      </c>
      <c r="T19" s="54">
        <f t="shared" si="1"/>
        <v>3317</v>
      </c>
      <c r="U19" s="54">
        <f t="shared" si="1"/>
        <v>3385.2874999999999</v>
      </c>
    </row>
    <row r="20" spans="1:21" ht="15" x14ac:dyDescent="0.25">
      <c r="A20" s="51" t="s">
        <v>206</v>
      </c>
      <c r="B20" s="52" t="s">
        <v>207</v>
      </c>
      <c r="C20" s="52" t="s">
        <v>208</v>
      </c>
      <c r="D20" s="52" t="s">
        <v>209</v>
      </c>
      <c r="E20" s="52" t="s">
        <v>210</v>
      </c>
      <c r="F20" s="52" t="s">
        <v>211</v>
      </c>
      <c r="G20" s="52" t="s">
        <v>212</v>
      </c>
      <c r="I20" s="54">
        <f t="shared" si="2"/>
        <v>2152.5100000000002</v>
      </c>
      <c r="J20" s="54">
        <f t="shared" si="0"/>
        <v>2346</v>
      </c>
      <c r="K20" s="54">
        <f t="shared" si="0"/>
        <v>2392.92</v>
      </c>
      <c r="L20" s="54">
        <f t="shared" si="0"/>
        <v>2459.87</v>
      </c>
      <c r="M20" s="54">
        <f t="shared" si="0"/>
        <v>2607.0300000000002</v>
      </c>
      <c r="N20" s="54">
        <f t="shared" si="0"/>
        <v>2760.98</v>
      </c>
      <c r="P20" s="54">
        <f t="shared" si="1"/>
        <v>2690.6375000000003</v>
      </c>
      <c r="Q20" s="54">
        <f t="shared" si="1"/>
        <v>2932.5</v>
      </c>
      <c r="R20" s="54">
        <f t="shared" si="1"/>
        <v>2991.15</v>
      </c>
      <c r="S20" s="54">
        <f t="shared" si="1"/>
        <v>3074.8374999999996</v>
      </c>
      <c r="T20" s="54">
        <f t="shared" si="1"/>
        <v>3258.7875000000004</v>
      </c>
      <c r="U20" s="54">
        <f t="shared" si="1"/>
        <v>3451.2249999999999</v>
      </c>
    </row>
    <row r="21" spans="1:21" ht="15" x14ac:dyDescent="0.25">
      <c r="A21" s="51" t="s">
        <v>213</v>
      </c>
      <c r="B21" s="53"/>
      <c r="C21" s="52" t="s">
        <v>214</v>
      </c>
      <c r="D21" s="52" t="s">
        <v>215</v>
      </c>
      <c r="E21" s="52" t="s">
        <v>216</v>
      </c>
      <c r="F21" s="52" t="s">
        <v>217</v>
      </c>
      <c r="G21" s="52" t="s">
        <v>218</v>
      </c>
      <c r="I21" s="54"/>
      <c r="J21" s="54">
        <f t="shared" si="0"/>
        <v>1929.88</v>
      </c>
      <c r="K21" s="54">
        <f t="shared" si="0"/>
        <v>1962.63</v>
      </c>
      <c r="L21" s="54">
        <f t="shared" si="0"/>
        <v>2003.59</v>
      </c>
      <c r="M21" s="54">
        <f t="shared" si="0"/>
        <v>2041.77</v>
      </c>
      <c r="N21" s="54">
        <v>2190.0500000000002</v>
      </c>
      <c r="P21" s="54">
        <f t="shared" si="1"/>
        <v>0</v>
      </c>
      <c r="Q21" s="54">
        <f t="shared" si="1"/>
        <v>2412.3500000000004</v>
      </c>
      <c r="R21" s="54">
        <f t="shared" si="1"/>
        <v>2453.2875000000004</v>
      </c>
      <c r="S21" s="54">
        <f t="shared" si="1"/>
        <v>2504.4874999999997</v>
      </c>
      <c r="T21" s="54">
        <f t="shared" si="1"/>
        <v>2552.2125000000001</v>
      </c>
      <c r="U21" s="54">
        <f t="shared" si="1"/>
        <v>2737.5625</v>
      </c>
    </row>
    <row r="22" spans="1:21" x14ac:dyDescent="0.2">
      <c r="A22" s="53"/>
      <c r="B22" s="61"/>
      <c r="C22" s="61"/>
      <c r="D22" s="61"/>
      <c r="E22" s="61"/>
      <c r="F22" s="61"/>
      <c r="G22" s="62"/>
      <c r="I22" s="63"/>
      <c r="J22" s="63"/>
      <c r="K22" s="63"/>
      <c r="L22" s="63"/>
      <c r="M22" s="63"/>
      <c r="N22" s="63"/>
      <c r="P22" s="64"/>
      <c r="Q22" s="65"/>
      <c r="R22" s="65"/>
      <c r="S22" s="65"/>
      <c r="T22" s="65"/>
      <c r="U22" s="66"/>
    </row>
    <row r="23" spans="1:21" ht="19.5" x14ac:dyDescent="0.2">
      <c r="A23" s="67" t="s">
        <v>219</v>
      </c>
      <c r="B23" s="61"/>
      <c r="C23" s="61"/>
      <c r="D23" s="61"/>
      <c r="E23" s="61"/>
      <c r="F23" s="61"/>
      <c r="G23" s="62"/>
      <c r="I23" s="63"/>
      <c r="J23" s="63"/>
      <c r="K23" s="63"/>
      <c r="L23" s="63"/>
      <c r="M23" s="63"/>
      <c r="N23" s="63"/>
      <c r="P23" s="68"/>
      <c r="Q23" s="69"/>
      <c r="R23" s="69"/>
      <c r="S23" s="69"/>
      <c r="T23" s="69"/>
      <c r="U23" s="70"/>
    </row>
    <row r="26" spans="1:21" x14ac:dyDescent="0.2">
      <c r="A26" s="41" t="s">
        <v>220</v>
      </c>
    </row>
    <row r="27" spans="1:21" x14ac:dyDescent="0.2">
      <c r="A27" s="41" t="s">
        <v>221</v>
      </c>
    </row>
    <row r="28" spans="1:21" x14ac:dyDescent="0.2">
      <c r="A28" s="71"/>
    </row>
    <row r="29" spans="1:21" x14ac:dyDescent="0.2">
      <c r="A29" s="71" t="s">
        <v>222</v>
      </c>
    </row>
    <row r="30" spans="1:21" x14ac:dyDescent="0.2">
      <c r="A30" s="71" t="s">
        <v>223</v>
      </c>
    </row>
    <row r="31" spans="1:21" x14ac:dyDescent="0.2">
      <c r="A31" s="71" t="s">
        <v>224</v>
      </c>
    </row>
  </sheetData>
  <hyperlinks>
    <hyperlink ref="B3" r:id="rId1" display="https://oeffentlicher-dienst.info/c/t/rechner/tvoed/bund?id=tvoed-bund-2020&amp;g=E_15Ü&amp;s=1&amp;f=&amp;z=&amp;zv=&amp;r=&amp;awz=&amp;zulage=&amp;kk=&amp;kkz=&amp;zkf=&amp;stkl=" xr:uid="{BFDB5413-0E8A-4AC4-92F7-5A5F8E2970DF}"/>
    <hyperlink ref="C3" r:id="rId2" display="https://oeffentlicher-dienst.info/c/t/rechner/tvoed/bund?id=tvoed-bund-2020&amp;g=E_15Ü&amp;s=2&amp;f=&amp;z=&amp;zv=&amp;r=&amp;awz=&amp;zulage=&amp;kk=&amp;kkz=&amp;zkf=&amp;stkl=" xr:uid="{85FC1AF5-6D15-4CE0-A0AB-F1806216C3E0}"/>
    <hyperlink ref="D3" r:id="rId3" display="https://oeffentlicher-dienst.info/c/t/rechner/tvoed/bund?id=tvoed-bund-2020&amp;g=E_15Ü&amp;s=3&amp;f=&amp;z=&amp;zv=&amp;r=&amp;awz=&amp;zulage=&amp;kk=&amp;kkz=&amp;zkf=&amp;stkl=" xr:uid="{1C2FEEA4-76DE-42D9-826D-2E04F761572F}"/>
    <hyperlink ref="E3" r:id="rId4" display="https://oeffentlicher-dienst.info/c/t/rechner/tvoed/bund?id=tvoed-bund-2020&amp;g=E_15Ü&amp;s=4&amp;f=&amp;z=&amp;zv=&amp;r=&amp;awz=&amp;zulage=&amp;kk=&amp;kkz=&amp;zkf=&amp;stkl=" xr:uid="{E758601E-EA0A-418A-8EE9-4F2DFC9B79C0}"/>
    <hyperlink ref="F3" r:id="rId5" display="https://oeffentlicher-dienst.info/c/t/rechner/tvoed/bund?id=tvoed-bund-2020&amp;g=E_15Ü&amp;s=5&amp;f=&amp;z=&amp;zv=&amp;r=&amp;awz=&amp;zulage=&amp;kk=&amp;kkz=&amp;zkf=&amp;stkl=" xr:uid="{A853D54C-FE1D-4150-ADBD-D8FEF8A4C24D}"/>
    <hyperlink ref="B4" r:id="rId6" display="https://oeffentlicher-dienst.info/c/t/rechner/tvoed/bund?id=tvoed-bund-2020&amp;g=E_15&amp;s=1&amp;f=&amp;z=&amp;zv=&amp;r=&amp;awz=&amp;zulage=&amp;kk=&amp;kkz=&amp;zkf=&amp;stkl=" xr:uid="{9401CEA7-FA14-4B34-A8E9-8321467882CB}"/>
    <hyperlink ref="C4" r:id="rId7" display="https://oeffentlicher-dienst.info/c/t/rechner/tvoed/bund?id=tvoed-bund-2020&amp;g=E_15&amp;s=2&amp;f=&amp;z=&amp;zv=&amp;r=&amp;awz=&amp;zulage=&amp;kk=&amp;kkz=&amp;zkf=&amp;stkl=" xr:uid="{167FF977-318A-4CFC-9569-E1C7924739D6}"/>
    <hyperlink ref="D4" r:id="rId8" display="https://oeffentlicher-dienst.info/c/t/rechner/tvoed/bund?id=tvoed-bund-2020&amp;g=E_15&amp;s=3&amp;f=&amp;z=&amp;zv=&amp;r=&amp;awz=&amp;zulage=&amp;kk=&amp;kkz=&amp;zkf=&amp;stkl=" xr:uid="{03FFB1BA-5048-4AD5-BF26-265742E6502E}"/>
    <hyperlink ref="E4" r:id="rId9" display="https://oeffentlicher-dienst.info/c/t/rechner/tvoed/bund?id=tvoed-bund-2020&amp;g=E_15&amp;s=4&amp;f=&amp;z=&amp;zv=&amp;r=&amp;awz=&amp;zulage=&amp;kk=&amp;kkz=&amp;zkf=&amp;stkl=" xr:uid="{640E7A33-803D-42D0-8EF9-5426E8B10142}"/>
    <hyperlink ref="F4" r:id="rId10" display="https://oeffentlicher-dienst.info/c/t/rechner/tvoed/bund?id=tvoed-bund-2020&amp;g=E_15&amp;s=5&amp;f=&amp;z=&amp;zv=&amp;r=&amp;awz=&amp;zulage=&amp;kk=&amp;kkz=&amp;zkf=&amp;stkl=" xr:uid="{A10A3002-D5E9-4B3A-AAA6-E1F0EB6D6DBE}"/>
    <hyperlink ref="G4" r:id="rId11" display="https://oeffentlicher-dienst.info/c/t/rechner/tvoed/bund?id=tvoed-bund-2020&amp;g=E_15&amp;s=6&amp;f=&amp;z=&amp;zv=&amp;r=&amp;awz=&amp;zulage=&amp;kk=&amp;kkz=&amp;zkf=&amp;stkl=" xr:uid="{630DB744-D3DC-476B-B6F0-9572D1D7473B}"/>
    <hyperlink ref="B5" r:id="rId12" display="https://oeffentlicher-dienst.info/c/t/rechner/tvoed/bund?id=tvoed-bund-2020&amp;g=E_14&amp;s=1&amp;f=&amp;z=&amp;zv=&amp;r=&amp;awz=&amp;zulage=&amp;kk=&amp;kkz=&amp;zkf=&amp;stkl=" xr:uid="{A8742320-E8B9-4BFF-A636-33E3CADA11D7}"/>
    <hyperlink ref="C5" r:id="rId13" display="https://oeffentlicher-dienst.info/c/t/rechner/tvoed/bund?id=tvoed-bund-2020&amp;g=E_14&amp;s=2&amp;f=&amp;z=&amp;zv=&amp;r=&amp;awz=&amp;zulage=&amp;kk=&amp;kkz=&amp;zkf=&amp;stkl=" xr:uid="{DEF9FF85-FCB4-4892-B8F8-079D4254690E}"/>
    <hyperlink ref="D5" r:id="rId14" display="https://oeffentlicher-dienst.info/c/t/rechner/tvoed/bund?id=tvoed-bund-2020&amp;g=E_14&amp;s=3&amp;f=&amp;z=&amp;zv=&amp;r=&amp;awz=&amp;zulage=&amp;kk=&amp;kkz=&amp;zkf=&amp;stkl=" xr:uid="{5F5C9A73-0B1D-4EB1-835D-8A7CB40B799B}"/>
    <hyperlink ref="E5" r:id="rId15" display="https://oeffentlicher-dienst.info/c/t/rechner/tvoed/bund?id=tvoed-bund-2020&amp;g=E_14&amp;s=4&amp;f=&amp;z=&amp;zv=&amp;r=&amp;awz=&amp;zulage=&amp;kk=&amp;kkz=&amp;zkf=&amp;stkl=" xr:uid="{CFB46558-A3C0-40B3-BEFC-C4B0C605E232}"/>
    <hyperlink ref="F5" r:id="rId16" display="https://oeffentlicher-dienst.info/c/t/rechner/tvoed/bund?id=tvoed-bund-2020&amp;g=E_14&amp;s=5&amp;f=&amp;z=&amp;zv=&amp;r=&amp;awz=&amp;zulage=&amp;kk=&amp;kkz=&amp;zkf=&amp;stkl=" xr:uid="{840F0CD8-FA0F-4C77-881B-56F98ED3D4D3}"/>
    <hyperlink ref="G5" r:id="rId17" display="https://oeffentlicher-dienst.info/c/t/rechner/tvoed/bund?id=tvoed-bund-2020&amp;g=E_14&amp;s=6&amp;f=&amp;z=&amp;zv=&amp;r=&amp;awz=&amp;zulage=&amp;kk=&amp;kkz=&amp;zkf=&amp;stkl=" xr:uid="{0A4D79ED-51D8-483A-96C7-0B41C339B453}"/>
    <hyperlink ref="B6" r:id="rId18" display="https://oeffentlicher-dienst.info/c/t/rechner/tvoed/bund?id=tvoed-bund-2020&amp;g=E_13&amp;s=1&amp;f=&amp;z=&amp;zv=&amp;r=&amp;awz=&amp;zulage=&amp;kk=&amp;kkz=&amp;zkf=&amp;stkl=" xr:uid="{DDDE528E-A333-4238-ACC5-9E42DAB581E9}"/>
    <hyperlink ref="C6" r:id="rId19" display="https://oeffentlicher-dienst.info/c/t/rechner/tvoed/bund?id=tvoed-bund-2020&amp;g=E_13&amp;s=2&amp;f=&amp;z=&amp;zv=&amp;r=&amp;awz=&amp;zulage=&amp;kk=&amp;kkz=&amp;zkf=&amp;stkl=" xr:uid="{7572D223-B49F-41F3-8C9F-91FDCA1D5687}"/>
    <hyperlink ref="D6" r:id="rId20" display="https://oeffentlicher-dienst.info/c/t/rechner/tvoed/bund?id=tvoed-bund-2020&amp;g=E_13&amp;s=3&amp;f=&amp;z=&amp;zv=&amp;r=&amp;awz=&amp;zulage=&amp;kk=&amp;kkz=&amp;zkf=&amp;stkl=" xr:uid="{9B4441B5-00EE-4435-96C7-E5DFF64BC3A6}"/>
    <hyperlink ref="E6" r:id="rId21" display="https://oeffentlicher-dienst.info/c/t/rechner/tvoed/bund?id=tvoed-bund-2020&amp;g=E_13&amp;s=4&amp;f=&amp;z=&amp;zv=&amp;r=&amp;awz=&amp;zulage=&amp;kk=&amp;kkz=&amp;zkf=&amp;stkl=" xr:uid="{E8BEC511-D0FF-443A-BD1A-655C6EA70208}"/>
    <hyperlink ref="F6" r:id="rId22" display="https://oeffentlicher-dienst.info/c/t/rechner/tvoed/bund?id=tvoed-bund-2020&amp;g=E_13&amp;s=5&amp;f=&amp;z=&amp;zv=&amp;r=&amp;awz=&amp;zulage=&amp;kk=&amp;kkz=&amp;zkf=&amp;stkl=" xr:uid="{D671E449-A720-4133-A0B3-4C242F0883BA}"/>
    <hyperlink ref="G6" r:id="rId23" display="https://oeffentlicher-dienst.info/c/t/rechner/tvoed/bund?id=tvoed-bund-2020&amp;g=E_13&amp;s=6&amp;f=&amp;z=&amp;zv=&amp;r=&amp;awz=&amp;zulage=&amp;kk=&amp;kkz=&amp;zkf=&amp;stkl=" xr:uid="{EED80B44-25DB-4816-B6BC-0D9BC87F4FC0}"/>
    <hyperlink ref="B7" r:id="rId24" display="https://oeffentlicher-dienst.info/c/t/rechner/tvoed/bund?id=tvoed-bund-2020&amp;g=E_12&amp;s=1&amp;f=&amp;z=&amp;zv=&amp;r=&amp;awz=&amp;zulage=&amp;kk=&amp;kkz=&amp;zkf=&amp;stkl=" xr:uid="{EAF3F055-E931-4EC9-92F8-4F23AC08E76A}"/>
    <hyperlink ref="C7" r:id="rId25" display="https://oeffentlicher-dienst.info/c/t/rechner/tvoed/bund?id=tvoed-bund-2020&amp;g=E_12&amp;s=2&amp;f=&amp;z=&amp;zv=&amp;r=&amp;awz=&amp;zulage=&amp;kk=&amp;kkz=&amp;zkf=&amp;stkl=" xr:uid="{0D1C7110-DA17-4ED6-949F-766944B43CDB}"/>
    <hyperlink ref="D7" r:id="rId26" display="https://oeffentlicher-dienst.info/c/t/rechner/tvoed/bund?id=tvoed-bund-2020&amp;g=E_12&amp;s=3&amp;f=&amp;z=&amp;zv=&amp;r=&amp;awz=&amp;zulage=&amp;kk=&amp;kkz=&amp;zkf=&amp;stkl=" xr:uid="{D31EF25C-8FCE-47D3-8C47-969F72BC0BF6}"/>
    <hyperlink ref="E7" r:id="rId27" display="https://oeffentlicher-dienst.info/c/t/rechner/tvoed/bund?id=tvoed-bund-2020&amp;g=E_12&amp;s=4&amp;f=&amp;z=&amp;zv=&amp;r=&amp;awz=&amp;zulage=&amp;kk=&amp;kkz=&amp;zkf=&amp;stkl=" xr:uid="{99AB3895-1118-4B1B-8799-C7584011B0C4}"/>
    <hyperlink ref="F7" r:id="rId28" display="https://oeffentlicher-dienst.info/c/t/rechner/tvoed/bund?id=tvoed-bund-2020&amp;g=E_12&amp;s=5&amp;f=&amp;z=&amp;zv=&amp;r=&amp;awz=&amp;zulage=&amp;kk=&amp;kkz=&amp;zkf=&amp;stkl=" xr:uid="{E9BC21BF-21DA-4C8D-990D-4B8D9259B7C4}"/>
    <hyperlink ref="G7" r:id="rId29" display="https://oeffentlicher-dienst.info/c/t/rechner/tvoed/bund?id=tvoed-bund-2020&amp;g=E_12&amp;s=6&amp;f=&amp;z=&amp;zv=&amp;r=&amp;awz=&amp;zulage=&amp;kk=&amp;kkz=&amp;zkf=&amp;stkl=" xr:uid="{3537DB25-9B09-41B0-8360-7C5F3CD35225}"/>
    <hyperlink ref="B8" r:id="rId30" display="https://oeffentlicher-dienst.info/c/t/rechner/tvoed/bund?id=tvoed-bund-2020&amp;g=E_11&amp;s=1&amp;f=&amp;z=&amp;zv=&amp;r=&amp;awz=&amp;zulage=&amp;kk=&amp;kkz=&amp;zkf=&amp;stkl=" xr:uid="{21D88BD2-5EDF-45F5-898A-266F4C68ED61}"/>
    <hyperlink ref="C8" r:id="rId31" display="https://oeffentlicher-dienst.info/c/t/rechner/tvoed/bund?id=tvoed-bund-2020&amp;g=E_11&amp;s=2&amp;f=&amp;z=&amp;zv=&amp;r=&amp;awz=&amp;zulage=&amp;kk=&amp;kkz=&amp;zkf=&amp;stkl=" xr:uid="{BFE8901B-C653-41E0-993F-2D10C015581B}"/>
    <hyperlink ref="D8" r:id="rId32" display="https://oeffentlicher-dienst.info/c/t/rechner/tvoed/bund?id=tvoed-bund-2020&amp;g=E_11&amp;s=3&amp;f=&amp;z=&amp;zv=&amp;r=&amp;awz=&amp;zulage=&amp;kk=&amp;kkz=&amp;zkf=&amp;stkl=" xr:uid="{98D98BA3-EA09-48BD-8427-CB0DC71B1395}"/>
    <hyperlink ref="E8" r:id="rId33" display="https://oeffentlicher-dienst.info/c/t/rechner/tvoed/bund?id=tvoed-bund-2020&amp;g=E_11&amp;s=4&amp;f=&amp;z=&amp;zv=&amp;r=&amp;awz=&amp;zulage=&amp;kk=&amp;kkz=&amp;zkf=&amp;stkl=" xr:uid="{D86FFF39-D353-49DD-AEFE-9B96DB2C4EDE}"/>
    <hyperlink ref="F8" r:id="rId34" display="https://oeffentlicher-dienst.info/c/t/rechner/tvoed/bund?id=tvoed-bund-2020&amp;g=E_11&amp;s=5&amp;f=&amp;z=&amp;zv=&amp;r=&amp;awz=&amp;zulage=&amp;kk=&amp;kkz=&amp;zkf=&amp;stkl=" xr:uid="{DF48E527-96B5-45F0-8916-1C6B17C8E932}"/>
    <hyperlink ref="G8" r:id="rId35" display="https://oeffentlicher-dienst.info/c/t/rechner/tvoed/bund?id=tvoed-bund-2020&amp;g=E_11&amp;s=6&amp;f=&amp;z=&amp;zv=&amp;r=&amp;awz=&amp;zulage=&amp;kk=&amp;kkz=&amp;zkf=&amp;stkl=" xr:uid="{D16371BA-0967-46D9-AF09-CE897A442662}"/>
    <hyperlink ref="B9" r:id="rId36" display="https://oeffentlicher-dienst.info/c/t/rechner/tvoed/bund?id=tvoed-bund-2020&amp;g=E_10&amp;s=1&amp;f=&amp;z=&amp;zv=&amp;r=&amp;awz=&amp;zulage=&amp;kk=&amp;kkz=&amp;zkf=&amp;stkl=" xr:uid="{8ECEE90A-8C66-46A3-9992-2D6D58F903F3}"/>
    <hyperlink ref="C9" r:id="rId37" display="https://oeffentlicher-dienst.info/c/t/rechner/tvoed/bund?id=tvoed-bund-2020&amp;g=E_10&amp;s=2&amp;f=&amp;z=&amp;zv=&amp;r=&amp;awz=&amp;zulage=&amp;kk=&amp;kkz=&amp;zkf=&amp;stkl=" xr:uid="{30C49C7D-A4D9-4F73-B988-20B0F8FB2DA6}"/>
    <hyperlink ref="D9" r:id="rId38" display="https://oeffentlicher-dienst.info/c/t/rechner/tvoed/bund?id=tvoed-bund-2020&amp;g=E_10&amp;s=3&amp;f=&amp;z=&amp;zv=&amp;r=&amp;awz=&amp;zulage=&amp;kk=&amp;kkz=&amp;zkf=&amp;stkl=" xr:uid="{19525E56-A492-4D52-B58E-CBE011E6ABF8}"/>
    <hyperlink ref="E9" r:id="rId39" display="https://oeffentlicher-dienst.info/c/t/rechner/tvoed/bund?id=tvoed-bund-2020&amp;g=E_10&amp;s=4&amp;f=&amp;z=&amp;zv=&amp;r=&amp;awz=&amp;zulage=&amp;kk=&amp;kkz=&amp;zkf=&amp;stkl=" xr:uid="{76E2A03A-5863-4F33-9225-17519B63ACD7}"/>
    <hyperlink ref="F9" r:id="rId40" display="https://oeffentlicher-dienst.info/c/t/rechner/tvoed/bund?id=tvoed-bund-2020&amp;g=E_10&amp;s=5&amp;f=&amp;z=&amp;zv=&amp;r=&amp;awz=&amp;zulage=&amp;kk=&amp;kkz=&amp;zkf=&amp;stkl=" xr:uid="{3C499524-9406-4304-9528-C6AB161398A9}"/>
    <hyperlink ref="G9" r:id="rId41" display="https://oeffentlicher-dienst.info/c/t/rechner/tvoed/bund?id=tvoed-bund-2020&amp;g=E_10&amp;s=6&amp;f=&amp;z=&amp;zv=&amp;r=&amp;awz=&amp;zulage=&amp;kk=&amp;kkz=&amp;zkf=&amp;stkl=" xr:uid="{6CF47592-54D8-4F81-9322-A869BBFD5F5C}"/>
    <hyperlink ref="B10" r:id="rId42" display="https://oeffentlicher-dienst.info/c/t/rechner/tvoed/bund?id=tvoed-bund-2020&amp;g=E_9c&amp;s=1&amp;f=&amp;z=&amp;zv=&amp;r=&amp;awz=&amp;zulage=&amp;kk=&amp;kkz=&amp;zkf=&amp;stkl=" xr:uid="{1A84D47C-8FC5-487F-8E32-FF76CA72B76A}"/>
    <hyperlink ref="C10" r:id="rId43" display="https://oeffentlicher-dienst.info/c/t/rechner/tvoed/bund?id=tvoed-bund-2020&amp;g=E_9c&amp;s=2&amp;f=&amp;z=&amp;zv=&amp;r=&amp;awz=&amp;zulage=&amp;kk=&amp;kkz=&amp;zkf=&amp;stkl=" xr:uid="{4AAA867B-74D5-4AFF-A12A-F4A3012DCABD}"/>
    <hyperlink ref="D10" r:id="rId44" display="https://oeffentlicher-dienst.info/c/t/rechner/tvoed/bund?id=tvoed-bund-2020&amp;g=E_9c&amp;s=3&amp;f=&amp;z=&amp;zv=&amp;r=&amp;awz=&amp;zulage=&amp;kk=&amp;kkz=&amp;zkf=&amp;stkl=" xr:uid="{8170BB3E-BADA-4237-B689-D068F67AF032}"/>
    <hyperlink ref="E10" r:id="rId45" display="https://oeffentlicher-dienst.info/c/t/rechner/tvoed/bund?id=tvoed-bund-2020&amp;g=E_9c&amp;s=4&amp;f=&amp;z=&amp;zv=&amp;r=&amp;awz=&amp;zulage=&amp;kk=&amp;kkz=&amp;zkf=&amp;stkl=" xr:uid="{1C722681-6991-4F83-9C9A-4282FE1EB704}"/>
    <hyperlink ref="F10" r:id="rId46" display="https://oeffentlicher-dienst.info/c/t/rechner/tvoed/bund?id=tvoed-bund-2020&amp;g=E_9c&amp;s=5&amp;f=&amp;z=&amp;zv=&amp;r=&amp;awz=&amp;zulage=&amp;kk=&amp;kkz=&amp;zkf=&amp;stkl=" xr:uid="{00634486-5C3B-4DF5-BB23-CA866CA115DD}"/>
    <hyperlink ref="G10" r:id="rId47" display="https://oeffentlicher-dienst.info/c/t/rechner/tvoed/bund?id=tvoed-bund-2020&amp;g=E_9c&amp;s=6&amp;f=&amp;z=&amp;zv=&amp;r=&amp;awz=&amp;zulage=&amp;kk=&amp;kkz=&amp;zkf=&amp;stkl=" xr:uid="{526F5865-BB0F-4542-AB7F-BDDB07CEE521}"/>
    <hyperlink ref="B11" r:id="rId48" display="https://oeffentlicher-dienst.info/c/t/rechner/tvoed/bund?id=tvoed-bund-2020&amp;g=E_9b&amp;s=1&amp;f=&amp;z=&amp;zv=&amp;r=&amp;awz=&amp;zulage=&amp;kk=&amp;kkz=&amp;zkf=&amp;stkl=" xr:uid="{ADD2E164-DA29-4CE9-8A52-616889044F1E}"/>
    <hyperlink ref="C11" r:id="rId49" display="https://oeffentlicher-dienst.info/c/t/rechner/tvoed/bund?id=tvoed-bund-2020&amp;g=E_9b&amp;s=2&amp;f=&amp;z=&amp;zv=&amp;r=&amp;awz=&amp;zulage=&amp;kk=&amp;kkz=&amp;zkf=&amp;stkl=" xr:uid="{05BACD77-9540-4EF0-8EA3-740621C59C63}"/>
    <hyperlink ref="D11" r:id="rId50" display="https://oeffentlicher-dienst.info/c/t/rechner/tvoed/bund?id=tvoed-bund-2020&amp;g=E_9b&amp;s=3&amp;f=&amp;z=&amp;zv=&amp;r=&amp;awz=&amp;zulage=&amp;kk=&amp;kkz=&amp;zkf=&amp;stkl=" xr:uid="{5BFB531F-1A98-4DE1-89C6-01E322B0D424}"/>
    <hyperlink ref="E11" r:id="rId51" display="https://oeffentlicher-dienst.info/c/t/rechner/tvoed/bund?id=tvoed-bund-2020&amp;g=E_9b&amp;s=4&amp;f=&amp;z=&amp;zv=&amp;r=&amp;awz=&amp;zulage=&amp;kk=&amp;kkz=&amp;zkf=&amp;stkl=" xr:uid="{DCE5F7D7-4FF7-4209-9DCD-93A048CF42D2}"/>
    <hyperlink ref="F11" r:id="rId52" display="https://oeffentlicher-dienst.info/c/t/rechner/tvoed/bund?id=tvoed-bund-2020&amp;g=E_9b&amp;s=5&amp;f=&amp;z=&amp;zv=&amp;r=&amp;awz=&amp;zulage=&amp;kk=&amp;kkz=&amp;zkf=&amp;stkl=" xr:uid="{B4F2BD62-F044-4F7A-8A6D-111412990E49}"/>
    <hyperlink ref="G11" r:id="rId53" display="https://oeffentlicher-dienst.info/c/t/rechner/tvoed/bund?id=tvoed-bund-2020&amp;g=E_9b&amp;s=6&amp;f=&amp;z=&amp;zv=&amp;r=&amp;awz=&amp;zulage=&amp;kk=&amp;kkz=&amp;zkf=&amp;stkl=" xr:uid="{C9947EAA-4DB4-4D1E-AA22-FBFA1079C5E7}"/>
    <hyperlink ref="B12" r:id="rId54" display="https://oeffentlicher-dienst.info/c/t/rechner/tvoed/bund?id=tvoed-bund-2020&amp;g=E_9a&amp;s=1&amp;f=&amp;z=&amp;zv=&amp;r=&amp;awz=&amp;zulage=&amp;kk=&amp;kkz=&amp;zkf=&amp;stkl=" xr:uid="{ADFD7C31-0A29-4E07-8042-6BE7AC68A469}"/>
    <hyperlink ref="C12" r:id="rId55" display="https://oeffentlicher-dienst.info/c/t/rechner/tvoed/bund?id=tvoed-bund-2020&amp;g=E_9a&amp;s=2&amp;f=&amp;z=&amp;zv=&amp;r=&amp;awz=&amp;zulage=&amp;kk=&amp;kkz=&amp;zkf=&amp;stkl=" xr:uid="{734DE8F5-3D9D-41A0-8DE2-A8E350237B28}"/>
    <hyperlink ref="D12" r:id="rId56" display="https://oeffentlicher-dienst.info/c/t/rechner/tvoed/bund?id=tvoed-bund-2020&amp;g=E_9a&amp;s=3&amp;f=&amp;z=&amp;zv=&amp;r=&amp;awz=&amp;zulage=&amp;kk=&amp;kkz=&amp;zkf=&amp;stkl=" xr:uid="{F7AFDB9B-9C0E-485F-A4F8-06F5006D6F17}"/>
    <hyperlink ref="E12" r:id="rId57" display="https://oeffentlicher-dienst.info/c/t/rechner/tvoed/bund?id=tvoed-bund-2020&amp;g=E_9a&amp;s=4&amp;f=&amp;z=&amp;zv=&amp;r=&amp;awz=&amp;zulage=&amp;kk=&amp;kkz=&amp;zkf=&amp;stkl=" xr:uid="{1AF1F5C6-B581-4EC5-B3E0-ADC07B05C12F}"/>
    <hyperlink ref="F12" r:id="rId58" display="https://oeffentlicher-dienst.info/c/t/rechner/tvoed/bund?id=tvoed-bund-2020&amp;g=E_9a&amp;s=5&amp;f=&amp;z=&amp;zv=&amp;r=&amp;awz=&amp;zulage=&amp;kk=&amp;kkz=&amp;zkf=&amp;stkl=" xr:uid="{7B34B81A-41A2-4062-AA8D-17A79046B654}"/>
    <hyperlink ref="G12" r:id="rId59" display="https://oeffentlicher-dienst.info/c/t/rechner/tvoed/bund?id=tvoed-bund-2020&amp;g=E_9a&amp;s=6&amp;f=&amp;z=&amp;zv=&amp;r=&amp;awz=&amp;zulage=&amp;kk=&amp;kkz=&amp;zkf=&amp;stkl=" xr:uid="{9586D7A4-AFCE-4756-B31C-D64A45749B51}"/>
    <hyperlink ref="B13" r:id="rId60" display="https://oeffentlicher-dienst.info/c/t/rechner/tvoed/bund?id=tvoed-bund-2020&amp;g=E_8&amp;s=1&amp;f=&amp;z=&amp;zv=&amp;r=&amp;awz=&amp;zulage=&amp;kk=&amp;kkz=&amp;zkf=&amp;stkl=" xr:uid="{8BEF8394-3E91-4FC3-A32F-57885A29A14D}"/>
    <hyperlink ref="C13" r:id="rId61" display="https://oeffentlicher-dienst.info/c/t/rechner/tvoed/bund?id=tvoed-bund-2020&amp;g=E_8&amp;s=2&amp;f=&amp;z=&amp;zv=&amp;r=&amp;awz=&amp;zulage=&amp;kk=&amp;kkz=&amp;zkf=&amp;stkl=" xr:uid="{C5FF5FDD-FF08-4819-83B2-8B49C31FFEC1}"/>
    <hyperlink ref="D13" r:id="rId62" display="https://oeffentlicher-dienst.info/c/t/rechner/tvoed/bund?id=tvoed-bund-2020&amp;g=E_8&amp;s=3&amp;f=&amp;z=&amp;zv=&amp;r=&amp;awz=&amp;zulage=&amp;kk=&amp;kkz=&amp;zkf=&amp;stkl=" xr:uid="{F59F93DD-048A-43A9-8C2D-DAF5EBEE7888}"/>
    <hyperlink ref="E13" r:id="rId63" display="https://oeffentlicher-dienst.info/c/t/rechner/tvoed/bund?id=tvoed-bund-2020&amp;g=E_8&amp;s=4&amp;f=&amp;z=&amp;zv=&amp;r=&amp;awz=&amp;zulage=&amp;kk=&amp;kkz=&amp;zkf=&amp;stkl=" xr:uid="{5F7E3D27-0CAA-41E4-B04E-31AA9FA5B5EB}"/>
    <hyperlink ref="F13" r:id="rId64" display="https://oeffentlicher-dienst.info/c/t/rechner/tvoed/bund?id=tvoed-bund-2020&amp;g=E_8&amp;s=5&amp;f=&amp;z=&amp;zv=&amp;r=&amp;awz=&amp;zulage=&amp;kk=&amp;kkz=&amp;zkf=&amp;stkl=" xr:uid="{792CAC88-DE78-4623-B98C-377BDCA017EA}"/>
    <hyperlink ref="G13" r:id="rId65" display="https://oeffentlicher-dienst.info/c/t/rechner/tvoed/bund?id=tvoed-bund-2020&amp;g=E_8&amp;s=6&amp;f=&amp;z=&amp;zv=&amp;r=&amp;awz=&amp;zulage=&amp;kk=&amp;kkz=&amp;zkf=&amp;stkl=" xr:uid="{FCDDBD8B-A67F-4280-8825-7C6B465E5357}"/>
    <hyperlink ref="B14" r:id="rId66" display="https://oeffentlicher-dienst.info/c/t/rechner/tvoed/bund?id=tvoed-bund-2020&amp;g=E_7&amp;s=1&amp;f=&amp;z=&amp;zv=&amp;r=&amp;awz=&amp;zulage=&amp;kk=&amp;kkz=&amp;zkf=&amp;stkl=" xr:uid="{0DFF9FA5-5746-406E-A9CE-9E1ED3E9CBED}"/>
    <hyperlink ref="C14" r:id="rId67" display="https://oeffentlicher-dienst.info/c/t/rechner/tvoed/bund?id=tvoed-bund-2020&amp;g=E_7&amp;s=2&amp;f=&amp;z=&amp;zv=&amp;r=&amp;awz=&amp;zulage=&amp;kk=&amp;kkz=&amp;zkf=&amp;stkl=" xr:uid="{FB838407-42B4-4513-B051-F3E9BD73E40F}"/>
    <hyperlink ref="D14" r:id="rId68" display="https://oeffentlicher-dienst.info/c/t/rechner/tvoed/bund?id=tvoed-bund-2020&amp;g=E_7&amp;s=3&amp;f=&amp;z=&amp;zv=&amp;r=&amp;awz=&amp;zulage=&amp;kk=&amp;kkz=&amp;zkf=&amp;stkl=" xr:uid="{31FCDCBD-1859-49B8-9799-D4CC4E4B8491}"/>
    <hyperlink ref="E14" r:id="rId69" display="https://oeffentlicher-dienst.info/c/t/rechner/tvoed/bund?id=tvoed-bund-2020&amp;g=E_7&amp;s=4&amp;f=&amp;z=&amp;zv=&amp;r=&amp;awz=&amp;zulage=&amp;kk=&amp;kkz=&amp;zkf=&amp;stkl=" xr:uid="{5C2FFB7B-258F-4C95-BC21-C84C618A06A2}"/>
    <hyperlink ref="F14" r:id="rId70" display="https://oeffentlicher-dienst.info/c/t/rechner/tvoed/bund?id=tvoed-bund-2020&amp;g=E_7&amp;s=5&amp;f=&amp;z=&amp;zv=&amp;r=&amp;awz=&amp;zulage=&amp;kk=&amp;kkz=&amp;zkf=&amp;stkl=" xr:uid="{649473E2-E33A-42F4-9F51-1367E21FDD98}"/>
    <hyperlink ref="G14" r:id="rId71" display="https://oeffentlicher-dienst.info/c/t/rechner/tvoed/bund?id=tvoed-bund-2020&amp;g=E_7&amp;s=6&amp;f=&amp;z=&amp;zv=&amp;r=&amp;awz=&amp;zulage=&amp;kk=&amp;kkz=&amp;zkf=&amp;stkl=" xr:uid="{028A81FF-4660-4FDD-BEA5-D43258BB8120}"/>
    <hyperlink ref="B15" r:id="rId72" display="https://oeffentlicher-dienst.info/c/t/rechner/tvoed/bund?id=tvoed-bund-2020&amp;g=E_6&amp;s=1&amp;f=&amp;z=&amp;zv=&amp;r=&amp;awz=&amp;zulage=&amp;kk=&amp;kkz=&amp;zkf=&amp;stkl=" xr:uid="{B5AE6DF4-C94E-42DD-92E3-924C37041252}"/>
    <hyperlink ref="C15" r:id="rId73" display="https://oeffentlicher-dienst.info/c/t/rechner/tvoed/bund?id=tvoed-bund-2020&amp;g=E_6&amp;s=2&amp;f=&amp;z=&amp;zv=&amp;r=&amp;awz=&amp;zulage=&amp;kk=&amp;kkz=&amp;zkf=&amp;stkl=" xr:uid="{8F1C9CE5-E85A-44E9-9EFA-F0AB96A3E0BB}"/>
    <hyperlink ref="D15" r:id="rId74" display="https://oeffentlicher-dienst.info/c/t/rechner/tvoed/bund?id=tvoed-bund-2020&amp;g=E_6&amp;s=3&amp;f=&amp;z=&amp;zv=&amp;r=&amp;awz=&amp;zulage=&amp;kk=&amp;kkz=&amp;zkf=&amp;stkl=" xr:uid="{FA14DEC6-A660-4FEB-B9F4-EA99BF608DA7}"/>
    <hyperlink ref="E15" r:id="rId75" display="https://oeffentlicher-dienst.info/c/t/rechner/tvoed/bund?id=tvoed-bund-2020&amp;g=E_6&amp;s=4&amp;f=&amp;z=&amp;zv=&amp;r=&amp;awz=&amp;zulage=&amp;kk=&amp;kkz=&amp;zkf=&amp;stkl=" xr:uid="{4DDECF64-C686-480E-8C64-F5E68604F812}"/>
    <hyperlink ref="F15" r:id="rId76" display="https://oeffentlicher-dienst.info/c/t/rechner/tvoed/bund?id=tvoed-bund-2020&amp;g=E_6&amp;s=5&amp;f=&amp;z=&amp;zv=&amp;r=&amp;awz=&amp;zulage=&amp;kk=&amp;kkz=&amp;zkf=&amp;stkl=" xr:uid="{00A3422B-1453-4D63-B07A-2F2734953C67}"/>
    <hyperlink ref="G15" r:id="rId77" display="https://oeffentlicher-dienst.info/c/t/rechner/tvoed/bund?id=tvoed-bund-2020&amp;g=E_6&amp;s=6&amp;f=&amp;z=&amp;zv=&amp;r=&amp;awz=&amp;zulage=&amp;kk=&amp;kkz=&amp;zkf=&amp;stkl=" xr:uid="{6017879D-38DD-407C-BA5D-930168DB70C5}"/>
    <hyperlink ref="B16" r:id="rId78" display="https://oeffentlicher-dienst.info/c/t/rechner/tvoed/bund?id=tvoed-bund-2020&amp;g=E_5&amp;s=1&amp;f=&amp;z=&amp;zv=&amp;r=&amp;awz=&amp;zulage=&amp;kk=&amp;kkz=&amp;zkf=&amp;stkl=" xr:uid="{48BA6084-D0BA-4656-A272-274CF46F8F2D}"/>
    <hyperlink ref="C16" r:id="rId79" display="https://oeffentlicher-dienst.info/c/t/rechner/tvoed/bund?id=tvoed-bund-2020&amp;g=E_5&amp;s=2&amp;f=&amp;z=&amp;zv=&amp;r=&amp;awz=&amp;zulage=&amp;kk=&amp;kkz=&amp;zkf=&amp;stkl=" xr:uid="{AC63C6F9-2C35-4879-9CC7-6E1DD353FADD}"/>
    <hyperlink ref="D16" r:id="rId80" display="https://oeffentlicher-dienst.info/c/t/rechner/tvoed/bund?id=tvoed-bund-2020&amp;g=E_5&amp;s=3&amp;f=&amp;z=&amp;zv=&amp;r=&amp;awz=&amp;zulage=&amp;kk=&amp;kkz=&amp;zkf=&amp;stkl=" xr:uid="{70587298-9767-4AF5-9B98-1D59DC43BEBB}"/>
    <hyperlink ref="E16" r:id="rId81" display="https://oeffentlicher-dienst.info/c/t/rechner/tvoed/bund?id=tvoed-bund-2020&amp;g=E_5&amp;s=4&amp;f=&amp;z=&amp;zv=&amp;r=&amp;awz=&amp;zulage=&amp;kk=&amp;kkz=&amp;zkf=&amp;stkl=" xr:uid="{217C3B84-4DAC-48D9-BE0B-3DD3276299DD}"/>
    <hyperlink ref="F16" r:id="rId82" display="https://oeffentlicher-dienst.info/c/t/rechner/tvoed/bund?id=tvoed-bund-2020&amp;g=E_5&amp;s=5&amp;f=&amp;z=&amp;zv=&amp;r=&amp;awz=&amp;zulage=&amp;kk=&amp;kkz=&amp;zkf=&amp;stkl=" xr:uid="{DF7EE8FB-6D21-4E73-B806-E616B7A52F45}"/>
    <hyperlink ref="G16" r:id="rId83" display="https://oeffentlicher-dienst.info/c/t/rechner/tvoed/bund?id=tvoed-bund-2020&amp;g=E_5&amp;s=6&amp;f=&amp;z=&amp;zv=&amp;r=&amp;awz=&amp;zulage=&amp;kk=&amp;kkz=&amp;zkf=&amp;stkl=" xr:uid="{49D30D4B-9772-4EC8-98C8-8BB1104CD404}"/>
    <hyperlink ref="B17" r:id="rId84" display="https://oeffentlicher-dienst.info/c/t/rechner/tvoed/bund?id=tvoed-bund-2020&amp;g=E_4&amp;s=1&amp;f=&amp;z=&amp;zv=&amp;r=&amp;awz=&amp;zulage=&amp;kk=&amp;kkz=&amp;zkf=&amp;stkl=" xr:uid="{6B60EECA-ECD9-4C37-8920-AA56DD889AAC}"/>
    <hyperlink ref="C17" r:id="rId85" display="https://oeffentlicher-dienst.info/c/t/rechner/tvoed/bund?id=tvoed-bund-2020&amp;g=E_4&amp;s=2&amp;f=&amp;z=&amp;zv=&amp;r=&amp;awz=&amp;zulage=&amp;kk=&amp;kkz=&amp;zkf=&amp;stkl=" xr:uid="{4FD4C15D-9B46-465B-BDCD-68F4EE283602}"/>
    <hyperlink ref="D17" r:id="rId86" display="https://oeffentlicher-dienst.info/c/t/rechner/tvoed/bund?id=tvoed-bund-2020&amp;g=E_4&amp;s=3&amp;f=&amp;z=&amp;zv=&amp;r=&amp;awz=&amp;zulage=&amp;kk=&amp;kkz=&amp;zkf=&amp;stkl=" xr:uid="{BEAC1C20-B92A-471F-8BBF-65E3F9266F46}"/>
    <hyperlink ref="E17" r:id="rId87" display="https://oeffentlicher-dienst.info/c/t/rechner/tvoed/bund?id=tvoed-bund-2020&amp;g=E_4&amp;s=4&amp;f=&amp;z=&amp;zv=&amp;r=&amp;awz=&amp;zulage=&amp;kk=&amp;kkz=&amp;zkf=&amp;stkl=" xr:uid="{D64CBB76-29CE-4727-B428-E78FEAD11D26}"/>
    <hyperlink ref="F17" r:id="rId88" display="https://oeffentlicher-dienst.info/c/t/rechner/tvoed/bund?id=tvoed-bund-2020&amp;g=E_4&amp;s=5&amp;f=&amp;z=&amp;zv=&amp;r=&amp;awz=&amp;zulage=&amp;kk=&amp;kkz=&amp;zkf=&amp;stkl=" xr:uid="{57B4E5A2-0E96-4EFB-B8F7-6215E0CD3F71}"/>
    <hyperlink ref="G17" r:id="rId89" display="https://oeffentlicher-dienst.info/c/t/rechner/tvoed/bund?id=tvoed-bund-2020&amp;g=E_4&amp;s=6&amp;f=&amp;z=&amp;zv=&amp;r=&amp;awz=&amp;zulage=&amp;kk=&amp;kkz=&amp;zkf=&amp;stkl=" xr:uid="{38F2A655-A3A1-45D7-AEC8-F5D215A1D1FE}"/>
    <hyperlink ref="B18" r:id="rId90" display="https://oeffentlicher-dienst.info/c/t/rechner/tvoed/bund?id=tvoed-bund-2020&amp;g=E_3&amp;s=1&amp;f=&amp;z=&amp;zv=&amp;r=&amp;awz=&amp;zulage=&amp;kk=&amp;kkz=&amp;zkf=&amp;stkl=" xr:uid="{FCEA0904-CD02-46A9-92BF-F6C3E83E3798}"/>
    <hyperlink ref="C18" r:id="rId91" display="https://oeffentlicher-dienst.info/c/t/rechner/tvoed/bund?id=tvoed-bund-2020&amp;g=E_3&amp;s=2&amp;f=&amp;z=&amp;zv=&amp;r=&amp;awz=&amp;zulage=&amp;kk=&amp;kkz=&amp;zkf=&amp;stkl=" xr:uid="{8EA459AA-9A71-4A54-AF17-691A5C7B48B9}"/>
    <hyperlink ref="D18" r:id="rId92" display="https://oeffentlicher-dienst.info/c/t/rechner/tvoed/bund?id=tvoed-bund-2020&amp;g=E_3&amp;s=3&amp;f=&amp;z=&amp;zv=&amp;r=&amp;awz=&amp;zulage=&amp;kk=&amp;kkz=&amp;zkf=&amp;stkl=" xr:uid="{CEBC5E32-C2F9-4312-A495-AAF9B23AC22C}"/>
    <hyperlink ref="E18" r:id="rId93" display="https://oeffentlicher-dienst.info/c/t/rechner/tvoed/bund?id=tvoed-bund-2020&amp;g=E_3&amp;s=4&amp;f=&amp;z=&amp;zv=&amp;r=&amp;awz=&amp;zulage=&amp;kk=&amp;kkz=&amp;zkf=&amp;stkl=" xr:uid="{0EAA84CD-E58D-4106-9641-2C665A191B89}"/>
    <hyperlink ref="F18" r:id="rId94" display="https://oeffentlicher-dienst.info/c/t/rechner/tvoed/bund?id=tvoed-bund-2020&amp;g=E_3&amp;s=5&amp;f=&amp;z=&amp;zv=&amp;r=&amp;awz=&amp;zulage=&amp;kk=&amp;kkz=&amp;zkf=&amp;stkl=" xr:uid="{BCCB739F-3146-4BF2-819C-C23834DCA151}"/>
    <hyperlink ref="G18" r:id="rId95" display="https://oeffentlicher-dienst.info/c/t/rechner/tvoed/bund?id=tvoed-bund-2020&amp;g=E_3&amp;s=6&amp;f=&amp;z=&amp;zv=&amp;r=&amp;awz=&amp;zulage=&amp;kk=&amp;kkz=&amp;zkf=&amp;stkl=" xr:uid="{59170525-EBC4-44EA-B0C1-49B69B4B868C}"/>
    <hyperlink ref="B19" r:id="rId96" display="https://oeffentlicher-dienst.info/c/t/rechner/tvoed/bund?id=tvoed-bund-2020&amp;g=E_2Ü&amp;s=1&amp;f=&amp;z=&amp;zv=&amp;r=&amp;awz=&amp;zulage=&amp;kk=&amp;kkz=&amp;zkf=&amp;stkl=" xr:uid="{3D02606E-6131-49AE-AFD0-7F93FC400DBB}"/>
    <hyperlink ref="C19" r:id="rId97" display="https://oeffentlicher-dienst.info/c/t/rechner/tvoed/bund?id=tvoed-bund-2020&amp;g=E_2Ü&amp;s=2&amp;f=&amp;z=&amp;zv=&amp;r=&amp;awz=&amp;zulage=&amp;kk=&amp;kkz=&amp;zkf=&amp;stkl=" xr:uid="{0883432A-DCD8-441B-AA6C-5F5C52AE97D8}"/>
    <hyperlink ref="D19" r:id="rId98" display="https://oeffentlicher-dienst.info/c/t/rechner/tvoed/bund?id=tvoed-bund-2020&amp;g=E_2Ü&amp;s=3&amp;f=&amp;z=&amp;zv=&amp;r=&amp;awz=&amp;zulage=&amp;kk=&amp;kkz=&amp;zkf=&amp;stkl=" xr:uid="{D6736E39-AEC1-4CA5-8275-E0A07E6BCADB}"/>
    <hyperlink ref="E19" r:id="rId99" display="https://oeffentlicher-dienst.info/c/t/rechner/tvoed/bund?id=tvoed-bund-2020&amp;g=E_2Ü&amp;s=4&amp;f=&amp;z=&amp;zv=&amp;r=&amp;awz=&amp;zulage=&amp;kk=&amp;kkz=&amp;zkf=&amp;stkl=" xr:uid="{7430DE37-1D64-4802-92FA-A01A8018C294}"/>
    <hyperlink ref="F19" r:id="rId100" display="https://oeffentlicher-dienst.info/c/t/rechner/tvoed/bund?id=tvoed-bund-2020&amp;g=E_2Ü&amp;s=5&amp;f=&amp;z=&amp;zv=&amp;r=&amp;awz=&amp;zulage=&amp;kk=&amp;kkz=&amp;zkf=&amp;stkl=" xr:uid="{ECD0B10E-AC9D-4DDB-A615-20E8E1D9AAC7}"/>
    <hyperlink ref="G19" r:id="rId101" display="https://oeffentlicher-dienst.info/c/t/rechner/tvoed/bund?id=tvoed-bund-2020&amp;g=E_2Ü&amp;s=6&amp;f=&amp;z=&amp;zv=&amp;r=&amp;awz=&amp;zulage=&amp;kk=&amp;kkz=&amp;zkf=&amp;stkl=" xr:uid="{CA1CE138-F38D-4B5A-B78A-0317F8E415D2}"/>
    <hyperlink ref="B20" r:id="rId102" display="https://oeffentlicher-dienst.info/c/t/rechner/tvoed/bund?id=tvoed-bund-2020&amp;g=E_2&amp;s=1&amp;f=&amp;z=&amp;zv=&amp;r=&amp;awz=&amp;zulage=&amp;kk=&amp;kkz=&amp;zkf=&amp;stkl=" xr:uid="{BC44804A-2883-49A5-B376-5942F1881618}"/>
    <hyperlink ref="C20" r:id="rId103" display="https://oeffentlicher-dienst.info/c/t/rechner/tvoed/bund?id=tvoed-bund-2020&amp;g=E_2&amp;s=2&amp;f=&amp;z=&amp;zv=&amp;r=&amp;awz=&amp;zulage=&amp;kk=&amp;kkz=&amp;zkf=&amp;stkl=" xr:uid="{D7D56B91-6CA4-41B0-AC9A-88EA0353149F}"/>
    <hyperlink ref="D20" r:id="rId104" display="https://oeffentlicher-dienst.info/c/t/rechner/tvoed/bund?id=tvoed-bund-2020&amp;g=E_2&amp;s=3&amp;f=&amp;z=&amp;zv=&amp;r=&amp;awz=&amp;zulage=&amp;kk=&amp;kkz=&amp;zkf=&amp;stkl=" xr:uid="{CB8F9183-4F20-4046-90C4-84B8EE178550}"/>
    <hyperlink ref="E20" r:id="rId105" display="https://oeffentlicher-dienst.info/c/t/rechner/tvoed/bund?id=tvoed-bund-2020&amp;g=E_2&amp;s=4&amp;f=&amp;z=&amp;zv=&amp;r=&amp;awz=&amp;zulage=&amp;kk=&amp;kkz=&amp;zkf=&amp;stkl=" xr:uid="{2F236CAB-416B-4E8E-89EA-F0BDA87DDD43}"/>
    <hyperlink ref="F20" r:id="rId106" display="https://oeffentlicher-dienst.info/c/t/rechner/tvoed/bund?id=tvoed-bund-2020&amp;g=E_2&amp;s=5&amp;f=&amp;z=&amp;zv=&amp;r=&amp;awz=&amp;zulage=&amp;kk=&amp;kkz=&amp;zkf=&amp;stkl=" xr:uid="{1EF41BCE-DC92-4E71-841D-BABBE00A0D18}"/>
    <hyperlink ref="G20" r:id="rId107" display="https://oeffentlicher-dienst.info/c/t/rechner/tvoed/bund?id=tvoed-bund-2020&amp;g=E_2&amp;s=6&amp;f=&amp;z=&amp;zv=&amp;r=&amp;awz=&amp;zulage=&amp;kk=&amp;kkz=&amp;zkf=&amp;stkl=" xr:uid="{246EDA0E-B9E1-468A-A89D-52A37268A134}"/>
    <hyperlink ref="C21" r:id="rId108" display="https://oeffentlicher-dienst.info/c/t/rechner/tvoed/bund?id=tvoed-bund-2020&amp;g=E_1&amp;s=2&amp;f=&amp;z=&amp;zv=&amp;r=&amp;awz=&amp;zulage=&amp;kk=&amp;kkz=&amp;zkf=&amp;stkl=" xr:uid="{07141EC9-EC1C-4B61-8A59-9C4F246D829B}"/>
    <hyperlink ref="D21" r:id="rId109" display="https://oeffentlicher-dienst.info/c/t/rechner/tvoed/bund?id=tvoed-bund-2020&amp;g=E_1&amp;s=3&amp;f=&amp;z=&amp;zv=&amp;r=&amp;awz=&amp;zulage=&amp;kk=&amp;kkz=&amp;zkf=&amp;stkl=" xr:uid="{35321C4E-EBBB-4D56-A269-42D6AC75847E}"/>
    <hyperlink ref="E21" r:id="rId110" display="https://oeffentlicher-dienst.info/c/t/rechner/tvoed/bund?id=tvoed-bund-2020&amp;g=E_1&amp;s=4&amp;f=&amp;z=&amp;zv=&amp;r=&amp;awz=&amp;zulage=&amp;kk=&amp;kkz=&amp;zkf=&amp;stkl=" xr:uid="{CCD4A6C9-4EF8-4475-8ACF-07CFA067255A}"/>
    <hyperlink ref="F21" r:id="rId111" display="https://oeffentlicher-dienst.info/c/t/rechner/tvoed/bund?id=tvoed-bund-2020&amp;g=E_1&amp;s=5&amp;f=&amp;z=&amp;zv=&amp;r=&amp;awz=&amp;zulage=&amp;kk=&amp;kkz=&amp;zkf=&amp;stkl=" xr:uid="{C27B3988-8E19-4C99-8384-364A06EEAE9F}"/>
    <hyperlink ref="G21" r:id="rId112" display="https://oeffentlicher-dienst.info/c/t/rechner/tvoed/bund?id=tvoed-bund-2020&amp;g=E_1&amp;s=6&amp;f=&amp;z=&amp;zv=&amp;r=&amp;awz=&amp;zulage=&amp;kk=&amp;kkz=&amp;zkf=&amp;stkl=" xr:uid="{43F82412-B93C-4595-94CC-B0168D6939A6}"/>
  </hyperlinks>
  <pageMargins left="0.7" right="0.7" top="0.78740157499999996" bottom="0.78740157499999996" header="0.3" footer="0.3"/>
  <pageSetup paperSize="9" orientation="portrait" r:id="rId113"/>
  <legacyDrawing r:id="rId11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DD4C-36B8-4F2F-88A9-9D6211D0E85D}">
  <sheetPr>
    <tabColor rgb="FFFFC000"/>
  </sheetPr>
  <dimension ref="A1:R17"/>
  <sheetViews>
    <sheetView tabSelected="1" zoomScale="115" zoomScaleNormal="115" workbookViewId="0">
      <pane xSplit="3" ySplit="8" topLeftCell="N9" activePane="bottomRight" state="frozen"/>
      <selection pane="topRight" activeCell="D1" sqref="D1"/>
      <selection pane="bottomLeft" activeCell="A9" sqref="A9"/>
      <selection pane="bottomRight" activeCell="P8" sqref="P8"/>
    </sheetView>
  </sheetViews>
  <sheetFormatPr baseColWidth="10" defaultRowHeight="15" x14ac:dyDescent="0.25"/>
  <cols>
    <col min="1" max="1" width="8.7109375" customWidth="1"/>
    <col min="2" max="2" width="35.7109375" customWidth="1"/>
    <col min="3" max="3" width="18.28515625" customWidth="1"/>
    <col min="4" max="4" width="15.85546875" customWidth="1"/>
    <col min="5" max="5" width="15.28515625" customWidth="1"/>
    <col min="6" max="14" width="18.28515625" customWidth="1"/>
    <col min="15" max="15" width="29.85546875" customWidth="1"/>
    <col min="16" max="16" width="29" customWidth="1"/>
    <col min="17" max="17" width="19.5703125" customWidth="1"/>
    <col min="18" max="18" width="29.28515625" customWidth="1"/>
  </cols>
  <sheetData>
    <row r="1" spans="1:18" ht="18.75" x14ac:dyDescent="0.3">
      <c r="A1" s="81" t="s">
        <v>459</v>
      </c>
      <c r="B1" s="2"/>
    </row>
    <row r="2" spans="1:18" ht="18.75" x14ac:dyDescent="0.3">
      <c r="A2" s="81"/>
      <c r="B2" s="2"/>
    </row>
    <row r="3" spans="1:18" ht="15.75" x14ac:dyDescent="0.25">
      <c r="A3" s="185" t="str">
        <f>'Finanzierungsplan gesamt'!A3</f>
        <v>Antragst./Erstzuwendungsempf.</v>
      </c>
      <c r="B3" s="127"/>
      <c r="C3" s="152">
        <f>'Finanzierungsplan gesamt'!B3</f>
        <v>0</v>
      </c>
    </row>
    <row r="4" spans="1:18" ht="15.75" x14ac:dyDescent="0.25">
      <c r="A4" s="185" t="str">
        <f>'Finanzierungsplan gesamt'!A4</f>
        <v xml:space="preserve">WBV-Doknr. </v>
      </c>
      <c r="B4" s="127"/>
      <c r="C4" s="152">
        <f>'Finanzierungsplan gesamt'!B4</f>
        <v>0</v>
      </c>
    </row>
    <row r="5" spans="1:18" ht="18.75" x14ac:dyDescent="0.3">
      <c r="A5" s="127" t="s">
        <v>460</v>
      </c>
      <c r="B5" s="111"/>
      <c r="C5" s="152"/>
      <c r="E5" s="290" t="s">
        <v>547</v>
      </c>
    </row>
    <row r="6" spans="1:18" ht="15.75" x14ac:dyDescent="0.25">
      <c r="H6" s="319"/>
    </row>
    <row r="7" spans="1:18" x14ac:dyDescent="0.25">
      <c r="A7" s="187" t="s">
        <v>461</v>
      </c>
      <c r="B7" s="188"/>
      <c r="C7" s="188"/>
      <c r="D7" s="188"/>
      <c r="E7" s="188"/>
      <c r="F7" s="188"/>
      <c r="G7" s="188"/>
      <c r="H7" s="188"/>
      <c r="I7" s="188"/>
      <c r="J7" s="188"/>
      <c r="K7" s="188"/>
      <c r="L7" s="188"/>
      <c r="M7" s="188"/>
      <c r="N7" s="188"/>
      <c r="O7" s="344"/>
    </row>
    <row r="8" spans="1:18" ht="78.75" x14ac:dyDescent="0.25">
      <c r="A8" s="190" t="s">
        <v>462</v>
      </c>
      <c r="B8" s="191" t="s">
        <v>463</v>
      </c>
      <c r="C8" s="190" t="s">
        <v>464</v>
      </c>
      <c r="D8" s="190" t="s">
        <v>465</v>
      </c>
      <c r="E8" s="192" t="s">
        <v>516</v>
      </c>
      <c r="F8" s="191" t="s">
        <v>517</v>
      </c>
      <c r="G8" s="191" t="s">
        <v>518</v>
      </c>
      <c r="H8" s="191" t="s">
        <v>466</v>
      </c>
      <c r="I8" s="191" t="s">
        <v>467</v>
      </c>
      <c r="J8" s="191" t="s">
        <v>468</v>
      </c>
      <c r="K8" s="191" t="s">
        <v>469</v>
      </c>
      <c r="L8" s="192" t="s">
        <v>515</v>
      </c>
      <c r="M8" s="192" t="s">
        <v>470</v>
      </c>
      <c r="N8" s="191" t="s">
        <v>471</v>
      </c>
      <c r="O8" s="345" t="s">
        <v>560</v>
      </c>
      <c r="P8" s="343" t="s">
        <v>559</v>
      </c>
      <c r="Q8" s="343"/>
      <c r="R8" s="343" t="s">
        <v>558</v>
      </c>
    </row>
    <row r="9" spans="1:18" x14ac:dyDescent="0.25">
      <c r="A9" s="193">
        <v>1</v>
      </c>
      <c r="B9" s="301" t="s">
        <v>390</v>
      </c>
      <c r="C9" s="194"/>
      <c r="D9" s="195" t="s">
        <v>548</v>
      </c>
      <c r="E9" s="196"/>
      <c r="F9" s="204"/>
      <c r="G9" s="197"/>
      <c r="H9" s="210"/>
      <c r="I9" s="210"/>
      <c r="J9" s="195"/>
      <c r="K9" s="198"/>
      <c r="L9" s="198">
        <v>0</v>
      </c>
      <c r="M9" s="159">
        <f>K9*G9</f>
        <v>0</v>
      </c>
      <c r="N9" s="159">
        <f>M9*J9+L9</f>
        <v>0</v>
      </c>
      <c r="O9" s="201"/>
      <c r="P9" s="201"/>
      <c r="Q9" s="201"/>
      <c r="R9" s="111"/>
    </row>
    <row r="10" spans="1:18" x14ac:dyDescent="0.25">
      <c r="A10" s="193">
        <v>2</v>
      </c>
      <c r="B10" s="194" t="s">
        <v>391</v>
      </c>
      <c r="C10" s="194"/>
      <c r="D10" s="195" t="s">
        <v>549</v>
      </c>
      <c r="E10" s="196"/>
      <c r="F10" s="204"/>
      <c r="G10" s="197"/>
      <c r="H10" s="210"/>
      <c r="I10" s="210"/>
      <c r="J10" s="195"/>
      <c r="K10" s="198"/>
      <c r="L10" s="198">
        <v>0</v>
      </c>
      <c r="M10" s="159">
        <f>K10*G10</f>
        <v>0</v>
      </c>
      <c r="N10" s="159">
        <f t="shared" ref="N10:N14" si="0">M10*J10+L10</f>
        <v>0</v>
      </c>
      <c r="O10" s="201"/>
      <c r="P10" s="201"/>
      <c r="Q10" s="201"/>
      <c r="R10" s="111"/>
    </row>
    <row r="11" spans="1:18" x14ac:dyDescent="0.25">
      <c r="A11" s="193">
        <v>3</v>
      </c>
      <c r="B11" s="194" t="s">
        <v>392</v>
      </c>
      <c r="C11" s="196"/>
      <c r="D11" s="202" t="s">
        <v>549</v>
      </c>
      <c r="E11" s="196"/>
      <c r="F11" s="204"/>
      <c r="G11" s="203"/>
      <c r="H11" s="211"/>
      <c r="I11" s="211"/>
      <c r="J11" s="202"/>
      <c r="K11" s="204"/>
      <c r="L11" s="198">
        <v>0</v>
      </c>
      <c r="M11" s="159">
        <f t="shared" ref="M11:M15" si="1">K11*G11</f>
        <v>0</v>
      </c>
      <c r="N11" s="159">
        <f t="shared" si="0"/>
        <v>0</v>
      </c>
      <c r="O11" s="201"/>
      <c r="P11" s="201"/>
      <c r="Q11" s="201"/>
      <c r="R11" s="111"/>
    </row>
    <row r="12" spans="1:18" x14ac:dyDescent="0.25">
      <c r="A12" s="193">
        <v>4</v>
      </c>
      <c r="B12" s="194" t="s">
        <v>393</v>
      </c>
      <c r="C12" s="196"/>
      <c r="D12" s="202" t="s">
        <v>550</v>
      </c>
      <c r="E12" s="196"/>
      <c r="F12" s="204"/>
      <c r="G12" s="203"/>
      <c r="H12" s="211"/>
      <c r="I12" s="211"/>
      <c r="J12" s="202"/>
      <c r="K12" s="204"/>
      <c r="L12" s="198">
        <v>0</v>
      </c>
      <c r="M12" s="159">
        <f>K12*G12</f>
        <v>0</v>
      </c>
      <c r="N12" s="159">
        <f t="shared" si="0"/>
        <v>0</v>
      </c>
      <c r="O12" s="201"/>
      <c r="P12" s="201"/>
      <c r="Q12" s="201"/>
      <c r="R12" s="111"/>
    </row>
    <row r="13" spans="1:18" x14ac:dyDescent="0.25">
      <c r="A13" s="193">
        <v>5</v>
      </c>
      <c r="B13" s="194" t="s">
        <v>506</v>
      </c>
      <c r="C13" s="196"/>
      <c r="D13" s="202"/>
      <c r="E13" s="196"/>
      <c r="F13" s="204"/>
      <c r="G13" s="203"/>
      <c r="H13" s="211"/>
      <c r="I13" s="211"/>
      <c r="J13" s="202"/>
      <c r="K13" s="204"/>
      <c r="L13" s="204">
        <v>0</v>
      </c>
      <c r="M13" s="159">
        <f t="shared" si="1"/>
        <v>0</v>
      </c>
      <c r="N13" s="159">
        <f t="shared" si="0"/>
        <v>0</v>
      </c>
      <c r="O13" s="201"/>
      <c r="P13" s="201"/>
      <c r="Q13" s="201"/>
      <c r="R13" s="111"/>
    </row>
    <row r="14" spans="1:18" x14ac:dyDescent="0.25">
      <c r="A14" s="193">
        <v>6</v>
      </c>
      <c r="B14" s="194" t="s">
        <v>394</v>
      </c>
      <c r="C14" s="196"/>
      <c r="D14" s="202"/>
      <c r="E14" s="196"/>
      <c r="F14" s="204"/>
      <c r="G14" s="203"/>
      <c r="H14" s="211"/>
      <c r="I14" s="211"/>
      <c r="J14" s="202"/>
      <c r="K14" s="204"/>
      <c r="L14" s="204">
        <v>0</v>
      </c>
      <c r="M14" s="159">
        <f t="shared" si="1"/>
        <v>0</v>
      </c>
      <c r="N14" s="159">
        <f t="shared" si="0"/>
        <v>0</v>
      </c>
      <c r="O14" s="201"/>
      <c r="P14" s="201"/>
      <c r="Q14" s="201"/>
      <c r="R14" s="111"/>
    </row>
    <row r="15" spans="1:18" x14ac:dyDescent="0.25">
      <c r="A15" s="193">
        <v>7</v>
      </c>
      <c r="B15" s="194" t="s">
        <v>505</v>
      </c>
      <c r="C15" s="196"/>
      <c r="D15" s="202"/>
      <c r="E15" s="196"/>
      <c r="F15" s="204"/>
      <c r="G15" s="203"/>
      <c r="H15" s="211"/>
      <c r="I15" s="211"/>
      <c r="J15" s="202"/>
      <c r="K15" s="204"/>
      <c r="L15" s="204">
        <v>0</v>
      </c>
      <c r="M15" s="159">
        <f t="shared" si="1"/>
        <v>0</v>
      </c>
      <c r="N15" s="159">
        <f t="shared" ref="N15" si="2">M15*J15+L15</f>
        <v>0</v>
      </c>
      <c r="O15" s="201"/>
      <c r="P15" s="201"/>
      <c r="Q15" s="201"/>
      <c r="R15" s="111"/>
    </row>
    <row r="16" spans="1:18" x14ac:dyDescent="0.25">
      <c r="A16" s="89"/>
      <c r="G16" s="206"/>
      <c r="H16" s="259"/>
      <c r="I16" s="259"/>
    </row>
    <row r="17" spans="1:1" x14ac:dyDescent="0.25">
      <c r="A17" s="2"/>
    </row>
  </sheetData>
  <dataValidations count="1">
    <dataValidation type="list" allowBlank="1" showInputMessage="1" showErrorMessage="1" sqref="B9:B15" xr:uid="{4EBB7281-74FA-414B-AAEE-35A105449C4D}">
      <formula1>$B$9:$B$15</formula1>
    </dataValidation>
  </dataValidations>
  <pageMargins left="0.7" right="0.7" top="0.78740157499999996" bottom="0.78740157499999996"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0D3DBF9-2817-4357-AE09-9A2F9E2419E1}">
          <x14:formula1>
            <xm:f>dropdown!$B$6:$B$9</xm:f>
          </x14:formula1>
          <xm:sqref>O9:Q15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087B2-14C2-4936-9AB5-66CA4AD0ECDD}">
  <dimension ref="B6:B9"/>
  <sheetViews>
    <sheetView workbookViewId="0">
      <selection activeCell="B6" sqref="B6:B9"/>
    </sheetView>
  </sheetViews>
  <sheetFormatPr baseColWidth="10" defaultRowHeight="15" x14ac:dyDescent="0.25"/>
  <sheetData>
    <row r="6" spans="2:2" x14ac:dyDescent="0.25">
      <c r="B6" t="s">
        <v>554</v>
      </c>
    </row>
    <row r="7" spans="2:2" x14ac:dyDescent="0.25">
      <c r="B7" t="s">
        <v>555</v>
      </c>
    </row>
    <row r="8" spans="2:2" x14ac:dyDescent="0.25">
      <c r="B8" t="s">
        <v>556</v>
      </c>
    </row>
    <row r="9" spans="2:2" x14ac:dyDescent="0.25">
      <c r="B9" t="s">
        <v>557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43F3-1B62-45D5-BAED-1463D69BCC07}">
  <sheetPr>
    <tabColor rgb="FFFFC000"/>
    <pageSetUpPr fitToPage="1"/>
  </sheetPr>
  <dimension ref="A1:I17"/>
  <sheetViews>
    <sheetView zoomScale="130" zoomScaleNormal="130" workbookViewId="0">
      <pane xSplit="1" ySplit="6" topLeftCell="B7" activePane="bottomRight" state="frozen"/>
      <selection activeCell="E8" sqref="E8:G8"/>
      <selection pane="topRight" activeCell="E8" sqref="E8:G8"/>
      <selection pane="bottomLeft" activeCell="E8" sqref="E8:G8"/>
      <selection pane="bottomRight" activeCell="B16" sqref="B16"/>
    </sheetView>
  </sheetViews>
  <sheetFormatPr baseColWidth="10" defaultColWidth="11.42578125" defaultRowHeight="14.25" x14ac:dyDescent="0.2"/>
  <cols>
    <col min="1" max="1" width="19.140625" style="150" customWidth="1"/>
    <col min="2" max="2" width="28.7109375" style="148" customWidth="1"/>
    <col min="3" max="3" width="20.5703125" style="148" bestFit="1" customWidth="1"/>
    <col min="4" max="5" width="16" style="148" customWidth="1"/>
    <col min="6" max="7" width="20.5703125" style="148" customWidth="1"/>
    <col min="8" max="8" width="22.28515625" style="148" customWidth="1"/>
    <col min="9" max="9" width="16" style="148" customWidth="1"/>
    <col min="10" max="14" width="17.5703125" style="150" customWidth="1"/>
    <col min="15" max="16384" width="11.42578125" style="150"/>
  </cols>
  <sheetData>
    <row r="1" spans="1:9" ht="18.75" x14ac:dyDescent="0.3">
      <c r="A1" s="147" t="s">
        <v>499</v>
      </c>
    </row>
    <row r="2" spans="1:9" ht="10.5" customHeight="1" x14ac:dyDescent="0.3">
      <c r="A2" s="147"/>
    </row>
    <row r="3" spans="1:9" ht="30" x14ac:dyDescent="0.25">
      <c r="A3" s="151" t="s">
        <v>444</v>
      </c>
      <c r="B3" s="152">
        <f>'Finanzierungsplan gesamt'!B3</f>
        <v>0</v>
      </c>
    </row>
    <row r="4" spans="1:9" ht="15" x14ac:dyDescent="0.25">
      <c r="A4" s="153" t="s">
        <v>445</v>
      </c>
      <c r="B4" s="152">
        <f>'Finanzierungsplan gesamt'!B4</f>
        <v>0</v>
      </c>
    </row>
    <row r="5" spans="1:9" ht="15" x14ac:dyDescent="0.25">
      <c r="A5" s="154"/>
    </row>
    <row r="6" spans="1:9" ht="15.75" x14ac:dyDescent="0.25">
      <c r="A6" s="154"/>
      <c r="C6" s="246">
        <v>2021</v>
      </c>
      <c r="D6" s="246">
        <v>2022</v>
      </c>
      <c r="E6" s="246">
        <v>2023</v>
      </c>
      <c r="F6" s="246">
        <v>2024</v>
      </c>
      <c r="G6" s="155" t="s">
        <v>6</v>
      </c>
      <c r="H6" s="288" t="s">
        <v>510</v>
      </c>
      <c r="I6" s="150"/>
    </row>
    <row r="7" spans="1:9" ht="15.75" x14ac:dyDescent="0.25">
      <c r="A7" s="154"/>
      <c r="C7" s="330">
        <f>'Finanzierungsplan gesamt'!F8</f>
        <v>0</v>
      </c>
      <c r="D7" s="247">
        <f>'Finanzierungsplan gesamt'!G8</f>
        <v>0</v>
      </c>
      <c r="E7" s="247">
        <f>'Finanzierungsplan gesamt'!H8</f>
        <v>0</v>
      </c>
      <c r="F7" s="247">
        <f>'Finanzierungsplan gesamt'!I8</f>
        <v>0</v>
      </c>
      <c r="G7" s="247">
        <f>SUM(C7:F7)</f>
        <v>0</v>
      </c>
      <c r="H7" s="201" t="s">
        <v>509</v>
      </c>
      <c r="I7" s="150"/>
    </row>
    <row r="8" spans="1:9" ht="15" x14ac:dyDescent="0.25">
      <c r="A8" s="332" t="s">
        <v>500</v>
      </c>
      <c r="B8" s="287" t="s">
        <v>458</v>
      </c>
      <c r="C8" s="265"/>
      <c r="D8" s="265"/>
      <c r="E8" s="265"/>
      <c r="F8" s="265"/>
      <c r="G8" s="264">
        <f>SUM(C8:F8)</f>
        <v>0</v>
      </c>
      <c r="H8" s="201" t="s">
        <v>514</v>
      </c>
      <c r="I8" s="150"/>
    </row>
    <row r="9" spans="1:9" ht="15" x14ac:dyDescent="0.25">
      <c r="A9" s="332" t="s">
        <v>508</v>
      </c>
      <c r="B9" s="287" t="s">
        <v>458</v>
      </c>
      <c r="C9" s="265"/>
      <c r="D9" s="265"/>
      <c r="E9" s="265"/>
      <c r="F9" s="265"/>
      <c r="G9" s="264">
        <f>SUM(C9:F9)</f>
        <v>0</v>
      </c>
      <c r="H9" s="201" t="s">
        <v>514</v>
      </c>
    </row>
    <row r="10" spans="1:9" ht="15" x14ac:dyDescent="0.25">
      <c r="A10" s="153"/>
      <c r="B10" s="201" t="s">
        <v>511</v>
      </c>
      <c r="C10" s="286">
        <f>C9-C8</f>
        <v>0</v>
      </c>
      <c r="D10" s="286">
        <f>D9-D8</f>
        <v>0</v>
      </c>
      <c r="E10" s="286">
        <f>E9-E8</f>
        <v>0</v>
      </c>
      <c r="F10" s="286">
        <f>F9-F8</f>
        <v>0</v>
      </c>
      <c r="G10" s="286">
        <f>G9-G8</f>
        <v>0</v>
      </c>
      <c r="H10" s="201"/>
    </row>
    <row r="11" spans="1:9" ht="15" x14ac:dyDescent="0.25">
      <c r="A11" s="332" t="s">
        <v>501</v>
      </c>
      <c r="B11" s="287" t="s">
        <v>458</v>
      </c>
      <c r="C11" s="265"/>
      <c r="D11" s="265"/>
      <c r="E11" s="265"/>
      <c r="F11" s="265"/>
      <c r="G11" s="264">
        <f>SUM(C11:F11)</f>
        <v>0</v>
      </c>
      <c r="H11" s="201" t="s">
        <v>514</v>
      </c>
    </row>
    <row r="12" spans="1:9" ht="15" x14ac:dyDescent="0.25">
      <c r="A12" s="153"/>
      <c r="B12" s="201" t="s">
        <v>512</v>
      </c>
      <c r="C12" s="286">
        <f>C11-C9</f>
        <v>0</v>
      </c>
      <c r="D12" s="286">
        <f>D11-D9</f>
        <v>0</v>
      </c>
      <c r="E12" s="286">
        <f>E11-E9</f>
        <v>0</v>
      </c>
      <c r="F12" s="286">
        <f>F11-F9</f>
        <v>0</v>
      </c>
      <c r="G12" s="286">
        <f>G11-G9</f>
        <v>0</v>
      </c>
      <c r="H12" s="201"/>
    </row>
    <row r="13" spans="1:9" ht="15" x14ac:dyDescent="0.25">
      <c r="A13" s="332" t="s">
        <v>502</v>
      </c>
      <c r="B13" s="287" t="s">
        <v>458</v>
      </c>
      <c r="C13" s="265"/>
      <c r="D13" s="265"/>
      <c r="E13" s="265"/>
      <c r="F13" s="265"/>
      <c r="G13" s="264">
        <f>SUM(C13:F13)</f>
        <v>0</v>
      </c>
      <c r="H13" s="201" t="s">
        <v>514</v>
      </c>
    </row>
    <row r="14" spans="1:9" ht="15" x14ac:dyDescent="0.25">
      <c r="A14" s="153"/>
      <c r="B14" s="329" t="s">
        <v>513</v>
      </c>
      <c r="C14" s="331">
        <f>C13-C11</f>
        <v>0</v>
      </c>
      <c r="D14" s="286">
        <f>D13-D11</f>
        <v>0</v>
      </c>
      <c r="E14" s="286">
        <f>E13-E11</f>
        <v>0</v>
      </c>
      <c r="F14" s="286">
        <f>F13-F11</f>
        <v>0</v>
      </c>
      <c r="G14" s="286">
        <f>G13-G11</f>
        <v>0</v>
      </c>
      <c r="H14" s="201"/>
    </row>
    <row r="15" spans="1:9" ht="24.95" customHeight="1" x14ac:dyDescent="0.2"/>
    <row r="16" spans="1:9" ht="24.95" customHeight="1" x14ac:dyDescent="0.2"/>
    <row r="17" ht="24.95" customHeight="1" x14ac:dyDescent="0.2"/>
  </sheetData>
  <conditionalFormatting sqref="G8:G9">
    <cfRule type="cellIs" dxfId="21" priority="7" operator="notEqual">
      <formula>#REF!</formula>
    </cfRule>
  </conditionalFormatting>
  <conditionalFormatting sqref="G11">
    <cfRule type="cellIs" dxfId="20" priority="2" operator="notEqual">
      <formula>#REF!</formula>
    </cfRule>
  </conditionalFormatting>
  <conditionalFormatting sqref="G13">
    <cfRule type="cellIs" dxfId="19" priority="1" operator="notEqual">
      <formula>#REF!</formula>
    </cfRule>
  </conditionalFormatting>
  <pageMargins left="0.25" right="0.25" top="0.75" bottom="0.75" header="0.3" footer="0.3"/>
  <pageSetup paperSize="9" scale="89"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B680-3F8B-4E39-BF92-0E33CBC4F636}">
  <sheetPr>
    <pageSetUpPr fitToPage="1"/>
  </sheetPr>
  <dimension ref="A1:L57"/>
  <sheetViews>
    <sheetView zoomScale="115" zoomScaleNormal="115" workbookViewId="0">
      <pane xSplit="2" ySplit="8" topLeftCell="D35" activePane="bottomRight" state="frozen"/>
      <selection activeCell="E8" sqref="E8:G8"/>
      <selection pane="topRight" activeCell="E8" sqref="E8:G8"/>
      <selection pane="bottomLeft" activeCell="E8" sqref="E8:G8"/>
      <selection pane="bottomRight" activeCell="B7" sqref="B7"/>
    </sheetView>
  </sheetViews>
  <sheetFormatPr baseColWidth="10" defaultColWidth="11.42578125" defaultRowHeight="14.25" outlineLevelCol="1" x14ac:dyDescent="0.2"/>
  <cols>
    <col min="1" max="1" width="35.7109375" style="150" customWidth="1"/>
    <col min="2" max="2" width="18.140625" style="148" customWidth="1"/>
    <col min="3" max="3" width="20.5703125" style="148" bestFit="1" customWidth="1"/>
    <col min="4" max="5" width="16" style="148" customWidth="1"/>
    <col min="6" max="6" width="16" style="148" customWidth="1" outlineLevel="1"/>
    <col min="7" max="9" width="20.5703125" style="148" customWidth="1" outlineLevel="1"/>
    <col min="10" max="10" width="16" style="148" customWidth="1" outlineLevel="1"/>
    <col min="11" max="11" width="40" style="148" customWidth="1"/>
    <col min="12" max="12" width="42.7109375" style="148" customWidth="1"/>
    <col min="13" max="18" width="17.5703125" style="150" customWidth="1"/>
    <col min="19" max="16384" width="11.42578125" style="150"/>
  </cols>
  <sheetData>
    <row r="1" spans="1:12" ht="18.75" x14ac:dyDescent="0.3">
      <c r="A1" s="147" t="s">
        <v>443</v>
      </c>
      <c r="L1" s="254"/>
    </row>
    <row r="2" spans="1:12" ht="10.5" customHeight="1" x14ac:dyDescent="0.3">
      <c r="A2" s="147"/>
    </row>
    <row r="3" spans="1:12" ht="18.75" x14ac:dyDescent="0.3">
      <c r="A3" s="151" t="s">
        <v>537</v>
      </c>
      <c r="B3" s="152"/>
      <c r="K3" s="263" t="s">
        <v>497</v>
      </c>
    </row>
    <row r="4" spans="1:12" ht="18.75" x14ac:dyDescent="0.3">
      <c r="A4" s="153" t="s">
        <v>445</v>
      </c>
      <c r="B4" s="152">
        <f>'Finanzierungsplan gesamt'!B4</f>
        <v>0</v>
      </c>
      <c r="K4" s="263" t="s">
        <v>498</v>
      </c>
    </row>
    <row r="5" spans="1:12" ht="15" x14ac:dyDescent="0.25">
      <c r="A5" s="207" t="s">
        <v>485</v>
      </c>
      <c r="B5" s="152"/>
    </row>
    <row r="6" spans="1:12" ht="15.75" thickBot="1" x14ac:dyDescent="0.3">
      <c r="A6" s="154"/>
    </row>
    <row r="7" spans="1:12" ht="32.25" thickBot="1" x14ac:dyDescent="0.3">
      <c r="A7" s="154"/>
      <c r="B7" s="243" t="s">
        <v>526</v>
      </c>
      <c r="C7" s="279" t="s">
        <v>504</v>
      </c>
      <c r="D7" s="291" t="s">
        <v>447</v>
      </c>
      <c r="E7" s="155" t="s">
        <v>503</v>
      </c>
      <c r="F7" s="295">
        <v>2021</v>
      </c>
      <c r="G7" s="246">
        <v>2022</v>
      </c>
      <c r="H7" s="246">
        <v>2023</v>
      </c>
      <c r="I7" s="246">
        <v>2024</v>
      </c>
      <c r="J7" s="245" t="s">
        <v>236</v>
      </c>
      <c r="K7" s="156" t="s">
        <v>536</v>
      </c>
      <c r="L7" s="156" t="s">
        <v>535</v>
      </c>
    </row>
    <row r="8" spans="1:12" ht="15.75" x14ac:dyDescent="0.25">
      <c r="A8" s="154"/>
      <c r="B8" s="155"/>
      <c r="C8" s="155"/>
      <c r="D8" s="266"/>
      <c r="E8" s="155"/>
      <c r="F8" s="274">
        <f>'Finanzierungsplan gesamt'!F8</f>
        <v>0</v>
      </c>
      <c r="G8" s="274">
        <f>'Finanzierungsplan gesamt'!G8</f>
        <v>0</v>
      </c>
      <c r="H8" s="274">
        <f>'Finanzierungsplan gesamt'!H8</f>
        <v>0</v>
      </c>
      <c r="I8" s="274">
        <f>'Finanzierungsplan gesamt'!I8</f>
        <v>0</v>
      </c>
      <c r="J8" s="247">
        <f>SUM(F8:I8)</f>
        <v>0</v>
      </c>
      <c r="K8" s="241"/>
      <c r="L8" s="242"/>
    </row>
    <row r="9" spans="1:12" ht="15" x14ac:dyDescent="0.25">
      <c r="A9" t="str">
        <f>'Stellenplan Antragst.-ErstZE'!B9</f>
        <v>A.1.25 Projektleitung</v>
      </c>
      <c r="B9" s="157">
        <f>'WP 1 Stellenplan '!N9</f>
        <v>0</v>
      </c>
      <c r="C9" s="208"/>
      <c r="D9" s="271">
        <f t="shared" ref="D9:D15" si="0">C9-B9</f>
        <v>0</v>
      </c>
      <c r="E9" s="280" t="e">
        <f>(C9-B9)/B9</f>
        <v>#DIV/0!</v>
      </c>
      <c r="F9" s="257"/>
      <c r="G9" s="159"/>
      <c r="H9" s="159"/>
      <c r="I9" s="159"/>
      <c r="J9" s="232">
        <f>SUM(F9:I9)</f>
        <v>0</v>
      </c>
      <c r="K9" s="161"/>
      <c r="L9" s="160"/>
    </row>
    <row r="10" spans="1:12" ht="15" x14ac:dyDescent="0.25">
      <c r="A10" t="str">
        <f>'Stellenplan Antragst.-ErstZE'!B10</f>
        <v>A.1.26 Wissenschaftliche Mitarbeit</v>
      </c>
      <c r="B10" s="157">
        <f>'WP 1 Stellenplan '!N10</f>
        <v>0</v>
      </c>
      <c r="C10" s="158"/>
      <c r="D10" s="268">
        <f t="shared" si="0"/>
        <v>0</v>
      </c>
      <c r="E10" s="280" t="e">
        <f t="shared" ref="E10:E16" si="1">(C10-B10)/B10</f>
        <v>#DIV/0!</v>
      </c>
      <c r="F10" s="256"/>
      <c r="G10" s="162"/>
      <c r="H10" s="162"/>
      <c r="I10" s="162"/>
      <c r="J10" s="232">
        <f t="shared" ref="J10:J14" si="2">SUM(F10:I10)</f>
        <v>0</v>
      </c>
      <c r="K10" s="161"/>
      <c r="L10" s="160"/>
    </row>
    <row r="11" spans="1:12" ht="15" x14ac:dyDescent="0.25">
      <c r="A11" t="str">
        <f>'Stellenplan Antragst.-ErstZE'!B11</f>
        <v>A.1.27 Beratung</v>
      </c>
      <c r="B11" s="157">
        <f>'WP 1 Stellenplan '!N11</f>
        <v>0</v>
      </c>
      <c r="C11" s="158"/>
      <c r="D11" s="268">
        <f t="shared" si="0"/>
        <v>0</v>
      </c>
      <c r="E11" s="280" t="e">
        <f t="shared" si="1"/>
        <v>#DIV/0!</v>
      </c>
      <c r="F11" s="256"/>
      <c r="G11" s="162"/>
      <c r="H11" s="162"/>
      <c r="I11" s="162"/>
      <c r="J11" s="232">
        <f t="shared" si="2"/>
        <v>0</v>
      </c>
      <c r="K11" s="161"/>
      <c r="L11" s="160"/>
    </row>
    <row r="12" spans="1:12" ht="15" x14ac:dyDescent="0.25">
      <c r="A12" t="str">
        <f>'Stellenplan Antragst.-ErstZE'!B12</f>
        <v xml:space="preserve">A.1.28 Projektadministration </v>
      </c>
      <c r="B12" s="157">
        <f>'WP 1 Stellenplan '!N12</f>
        <v>0</v>
      </c>
      <c r="C12" s="158"/>
      <c r="D12" s="268">
        <f t="shared" si="0"/>
        <v>0</v>
      </c>
      <c r="E12" s="280" t="e">
        <f t="shared" si="1"/>
        <v>#DIV/0!</v>
      </c>
      <c r="F12" s="256"/>
      <c r="G12" s="162"/>
      <c r="H12" s="162"/>
      <c r="I12" s="162"/>
      <c r="J12" s="232">
        <f t="shared" si="2"/>
        <v>0</v>
      </c>
      <c r="K12" s="161"/>
      <c r="L12" s="160"/>
    </row>
    <row r="13" spans="1:12" ht="15" x14ac:dyDescent="0.25">
      <c r="A13" t="str">
        <f>'Stellenplan Antragst.-ErstZE'!B13</f>
        <v xml:space="preserve">A.1 29 Wissenschaftliche Hilfskraft </v>
      </c>
      <c r="B13" s="157">
        <f>'WP 1 Stellenplan '!N13</f>
        <v>0</v>
      </c>
      <c r="C13" s="158"/>
      <c r="D13" s="268">
        <f t="shared" ref="D13" si="3">C13-B13</f>
        <v>0</v>
      </c>
      <c r="E13" s="280" t="e">
        <f t="shared" si="1"/>
        <v>#DIV/0!</v>
      </c>
      <c r="F13" s="256"/>
      <c r="G13" s="162"/>
      <c r="H13" s="162"/>
      <c r="I13" s="162"/>
      <c r="J13" s="232">
        <f t="shared" ref="J13" si="4">SUM(F13:I13)</f>
        <v>0</v>
      </c>
      <c r="K13" s="161"/>
      <c r="L13" s="160"/>
    </row>
    <row r="14" spans="1:12" ht="15" x14ac:dyDescent="0.25">
      <c r="A14" t="str">
        <f>'Stellenplan Antragst.-ErstZE'!B14</f>
        <v xml:space="preserve">A.1.30 Studentische Hilfskraft </v>
      </c>
      <c r="B14" s="157">
        <f>'WP 1 Stellenplan '!N14</f>
        <v>0</v>
      </c>
      <c r="C14" s="158"/>
      <c r="D14" s="268">
        <f t="shared" si="0"/>
        <v>0</v>
      </c>
      <c r="E14" s="280" t="e">
        <f t="shared" si="1"/>
        <v>#DIV/0!</v>
      </c>
      <c r="F14" s="257"/>
      <c r="G14" s="159"/>
      <c r="H14" s="162"/>
      <c r="I14" s="162"/>
      <c r="J14" s="232">
        <f t="shared" si="2"/>
        <v>0</v>
      </c>
      <c r="K14" s="161"/>
      <c r="L14" s="160"/>
    </row>
    <row r="15" spans="1:12" ht="15" x14ac:dyDescent="0.25">
      <c r="A15" t="str">
        <f>'Stellenplan Antragst.-ErstZE'!B15</f>
        <v xml:space="preserve">A.1.31 Sonstiges </v>
      </c>
      <c r="B15" s="157">
        <f>'WP 1 Stellenplan '!N15</f>
        <v>0</v>
      </c>
      <c r="C15" s="158"/>
      <c r="D15" s="268">
        <f t="shared" si="0"/>
        <v>0</v>
      </c>
      <c r="E15" s="280" t="e">
        <f t="shared" si="1"/>
        <v>#DIV/0!</v>
      </c>
      <c r="F15" s="256"/>
      <c r="G15" s="162"/>
      <c r="H15" s="162"/>
      <c r="I15" s="162"/>
      <c r="J15" s="232">
        <f>SUM(F15:I15)</f>
        <v>0</v>
      </c>
      <c r="K15" s="161"/>
      <c r="L15" s="160"/>
    </row>
    <row r="16" spans="1:12" ht="15" x14ac:dyDescent="0.25">
      <c r="A16" s="163" t="s">
        <v>448</v>
      </c>
      <c r="B16" s="164">
        <f>SUM(B9:B15)</f>
        <v>0</v>
      </c>
      <c r="C16" s="165">
        <f>SUM(C9:C15)</f>
        <v>0</v>
      </c>
      <c r="D16" s="292">
        <f>SUM(D9:D15)</f>
        <v>0</v>
      </c>
      <c r="E16" s="264" t="e">
        <f t="shared" si="1"/>
        <v>#DIV/0!</v>
      </c>
      <c r="F16" s="296">
        <f>SUM(F9:F15)</f>
        <v>0</v>
      </c>
      <c r="G16" s="166">
        <f t="shared" ref="G16:I16" si="5">SUM(G9:G15)</f>
        <v>0</v>
      </c>
      <c r="H16" s="166">
        <f>SUM(H9:H15)</f>
        <v>0</v>
      </c>
      <c r="I16" s="166">
        <f t="shared" si="5"/>
        <v>0</v>
      </c>
      <c r="J16" s="166">
        <f>SUM(G16:I16)</f>
        <v>0</v>
      </c>
      <c r="K16" s="166"/>
      <c r="L16" s="166"/>
    </row>
    <row r="17" spans="1:12" ht="15" x14ac:dyDescent="0.25">
      <c r="A17" s="167" t="s">
        <v>449</v>
      </c>
      <c r="B17" s="168"/>
      <c r="C17" s="158"/>
      <c r="D17" s="268">
        <f>C17-B17</f>
        <v>0</v>
      </c>
      <c r="E17" s="280" t="e">
        <f t="shared" ref="E17:E20" si="6">(C17-B17)/B17</f>
        <v>#DIV/0!</v>
      </c>
      <c r="F17" s="257"/>
      <c r="G17" s="159"/>
      <c r="H17" s="162"/>
      <c r="I17" s="162"/>
      <c r="J17" s="232">
        <f t="shared" ref="J17:J19" si="7">SUM(F17:I17)</f>
        <v>0</v>
      </c>
      <c r="K17" s="161"/>
      <c r="L17" s="160"/>
    </row>
    <row r="18" spans="1:12" ht="15" x14ac:dyDescent="0.25">
      <c r="A18" s="163" t="s">
        <v>450</v>
      </c>
      <c r="B18" s="168"/>
      <c r="C18" s="158"/>
      <c r="D18" s="268">
        <f>C18-B18</f>
        <v>0</v>
      </c>
      <c r="E18" s="280" t="e">
        <f t="shared" si="6"/>
        <v>#DIV/0!</v>
      </c>
      <c r="F18" s="256"/>
      <c r="G18" s="162"/>
      <c r="H18" s="162"/>
      <c r="I18" s="162"/>
      <c r="J18" s="232">
        <f>SUM(F18:I18)</f>
        <v>0</v>
      </c>
      <c r="K18" s="161"/>
      <c r="L18" s="161"/>
    </row>
    <row r="19" spans="1:12" ht="29.45" customHeight="1" x14ac:dyDescent="0.25">
      <c r="A19" s="169" t="s">
        <v>451</v>
      </c>
      <c r="B19" s="168"/>
      <c r="C19" s="158"/>
      <c r="D19" s="268">
        <f>C19-B19</f>
        <v>0</v>
      </c>
      <c r="E19" s="280" t="e">
        <f t="shared" si="6"/>
        <v>#DIV/0!</v>
      </c>
      <c r="F19" s="256"/>
      <c r="G19" s="162"/>
      <c r="H19" s="162"/>
      <c r="I19" s="162"/>
      <c r="J19" s="232">
        <f t="shared" si="7"/>
        <v>0</v>
      </c>
      <c r="K19" s="161"/>
      <c r="L19" s="161"/>
    </row>
    <row r="20" spans="1:12" ht="15" x14ac:dyDescent="0.25">
      <c r="A20" s="163" t="s">
        <v>452</v>
      </c>
      <c r="B20" s="164">
        <f>SUM(B17:B19)</f>
        <v>0</v>
      </c>
      <c r="C20" s="170">
        <f>SUM(C17:C19)</f>
        <v>0</v>
      </c>
      <c r="D20" s="293">
        <f>SUM(D17:D19)</f>
        <v>0</v>
      </c>
      <c r="E20" s="264" t="e">
        <f t="shared" si="6"/>
        <v>#DIV/0!</v>
      </c>
      <c r="F20" s="297">
        <f>SUM(F17:F19)</f>
        <v>0</v>
      </c>
      <c r="G20" s="171">
        <f>SUM(G17:G19)</f>
        <v>0</v>
      </c>
      <c r="H20" s="171">
        <f t="shared" ref="H20:I20" si="8">SUM(H17:H19)</f>
        <v>0</v>
      </c>
      <c r="I20" s="171">
        <f t="shared" si="8"/>
        <v>0</v>
      </c>
      <c r="J20" s="166">
        <f>SUM(G20:I20)</f>
        <v>0</v>
      </c>
      <c r="K20" s="171"/>
      <c r="L20" s="171"/>
    </row>
    <row r="21" spans="1:12" ht="15" x14ac:dyDescent="0.25">
      <c r="A21" s="163" t="s">
        <v>398</v>
      </c>
      <c r="B21" s="168"/>
      <c r="C21" s="158"/>
      <c r="D21" s="268">
        <f t="shared" ref="D21:D26" si="9">C21-B21</f>
        <v>0</v>
      </c>
      <c r="E21" s="280" t="e">
        <f t="shared" ref="E21:E27" si="10">(C21-B21)/B21</f>
        <v>#DIV/0!</v>
      </c>
      <c r="F21" s="257"/>
      <c r="G21" s="159"/>
      <c r="H21" s="162"/>
      <c r="I21" s="162"/>
      <c r="J21" s="232">
        <f t="shared" ref="J21:J25" si="11">SUM(F21:I21)</f>
        <v>0</v>
      </c>
      <c r="K21" s="161"/>
      <c r="L21" s="160"/>
    </row>
    <row r="22" spans="1:12" ht="15" x14ac:dyDescent="0.25">
      <c r="A22" s="163" t="s">
        <v>397</v>
      </c>
      <c r="B22" s="168"/>
      <c r="C22" s="158"/>
      <c r="D22" s="268">
        <f t="shared" si="9"/>
        <v>0</v>
      </c>
      <c r="E22" s="280" t="e">
        <f t="shared" si="10"/>
        <v>#DIV/0!</v>
      </c>
      <c r="F22" s="256"/>
      <c r="G22" s="162"/>
      <c r="H22" s="162"/>
      <c r="I22" s="162"/>
      <c r="J22" s="232">
        <f>SUM(F22:I22)</f>
        <v>0</v>
      </c>
      <c r="K22" s="161"/>
      <c r="L22" s="160"/>
    </row>
    <row r="23" spans="1:12" ht="30" x14ac:dyDescent="0.25">
      <c r="A23" s="172" t="s">
        <v>399</v>
      </c>
      <c r="B23" s="168"/>
      <c r="C23" s="158"/>
      <c r="D23" s="268">
        <f t="shared" si="9"/>
        <v>0</v>
      </c>
      <c r="E23" s="280" t="e">
        <f t="shared" si="10"/>
        <v>#DIV/0!</v>
      </c>
      <c r="F23" s="256"/>
      <c r="G23" s="162"/>
      <c r="H23" s="162"/>
      <c r="I23" s="162"/>
      <c r="J23" s="232">
        <f t="shared" si="11"/>
        <v>0</v>
      </c>
      <c r="K23" s="161"/>
      <c r="L23" s="161"/>
    </row>
    <row r="24" spans="1:12" ht="15" x14ac:dyDescent="0.25">
      <c r="A24" s="163" t="s">
        <v>395</v>
      </c>
      <c r="B24" s="168"/>
      <c r="C24" s="158"/>
      <c r="D24" s="268">
        <f t="shared" si="9"/>
        <v>0</v>
      </c>
      <c r="E24" s="280" t="e">
        <f t="shared" si="10"/>
        <v>#DIV/0!</v>
      </c>
      <c r="F24" s="256"/>
      <c r="G24" s="162"/>
      <c r="H24" s="162"/>
      <c r="I24" s="162"/>
      <c r="J24" s="232">
        <f t="shared" si="11"/>
        <v>0</v>
      </c>
      <c r="K24" s="161"/>
      <c r="L24" s="161"/>
    </row>
    <row r="25" spans="1:12" ht="15" x14ac:dyDescent="0.25">
      <c r="A25" s="163" t="s">
        <v>400</v>
      </c>
      <c r="B25" s="168"/>
      <c r="C25" s="158"/>
      <c r="D25" s="268">
        <f t="shared" si="9"/>
        <v>0</v>
      </c>
      <c r="E25" s="280" t="e">
        <f t="shared" si="10"/>
        <v>#DIV/0!</v>
      </c>
      <c r="F25" s="257"/>
      <c r="G25" s="159"/>
      <c r="H25" s="162"/>
      <c r="I25" s="162"/>
      <c r="J25" s="232">
        <f t="shared" si="11"/>
        <v>0</v>
      </c>
      <c r="K25" s="161"/>
      <c r="L25" s="160"/>
    </row>
    <row r="26" spans="1:12" ht="15" x14ac:dyDescent="0.25">
      <c r="A26" s="163" t="s">
        <v>453</v>
      </c>
      <c r="B26" s="168"/>
      <c r="C26" s="158"/>
      <c r="D26" s="268">
        <f t="shared" si="9"/>
        <v>0</v>
      </c>
      <c r="E26" s="280" t="e">
        <f t="shared" si="10"/>
        <v>#DIV/0!</v>
      </c>
      <c r="F26" s="256"/>
      <c r="G26" s="162"/>
      <c r="H26" s="162"/>
      <c r="I26" s="162"/>
      <c r="J26" s="232">
        <f>SUM(F26:I26)</f>
        <v>0</v>
      </c>
      <c r="K26" s="161"/>
      <c r="L26" s="160"/>
    </row>
    <row r="27" spans="1:12" ht="15" x14ac:dyDescent="0.25">
      <c r="A27" s="163" t="s">
        <v>454</v>
      </c>
      <c r="B27" s="164">
        <f t="shared" ref="B27:I27" si="12">SUM(B21:B26)</f>
        <v>0</v>
      </c>
      <c r="C27" s="170">
        <f t="shared" si="12"/>
        <v>0</v>
      </c>
      <c r="D27" s="293">
        <f t="shared" si="12"/>
        <v>0</v>
      </c>
      <c r="E27" s="264" t="e">
        <f t="shared" si="10"/>
        <v>#DIV/0!</v>
      </c>
      <c r="F27" s="297">
        <f t="shared" si="12"/>
        <v>0</v>
      </c>
      <c r="G27" s="170">
        <f t="shared" si="12"/>
        <v>0</v>
      </c>
      <c r="H27" s="170">
        <f t="shared" si="12"/>
        <v>0</v>
      </c>
      <c r="I27" s="170">
        <f t="shared" si="12"/>
        <v>0</v>
      </c>
      <c r="J27" s="166">
        <f>SUM(G27:I27)</f>
        <v>0</v>
      </c>
      <c r="K27" s="171"/>
      <c r="L27" s="171"/>
    </row>
    <row r="28" spans="1:12" ht="15" x14ac:dyDescent="0.25">
      <c r="A28" s="173" t="s">
        <v>401</v>
      </c>
      <c r="B28" s="168"/>
      <c r="C28" s="158"/>
      <c r="D28" s="268">
        <f>C28-B28</f>
        <v>0</v>
      </c>
      <c r="E28" s="280" t="e">
        <f>(C28-B28)/B28</f>
        <v>#DIV/0!</v>
      </c>
      <c r="F28" s="257"/>
      <c r="G28" s="159"/>
      <c r="H28" s="162"/>
      <c r="I28" s="162"/>
      <c r="J28" s="232">
        <f>SUM(F28:I28)</f>
        <v>0</v>
      </c>
      <c r="K28" s="161"/>
      <c r="L28" s="160"/>
    </row>
    <row r="29" spans="1:12" ht="15" x14ac:dyDescent="0.25">
      <c r="A29" s="163" t="s">
        <v>455</v>
      </c>
      <c r="B29" s="164">
        <f>SUM(B28:B28)</f>
        <v>0</v>
      </c>
      <c r="C29" s="170">
        <f>SUM(C28:C28)</f>
        <v>0</v>
      </c>
      <c r="D29" s="293">
        <f>SUM(D28:D28)</f>
        <v>0</v>
      </c>
      <c r="E29" s="264" t="e">
        <f t="shared" ref="E29:E30" si="13">(C29-B29)/B29</f>
        <v>#DIV/0!</v>
      </c>
      <c r="F29" s="297">
        <f>SUM(F28:F28)</f>
        <v>0</v>
      </c>
      <c r="G29" s="171">
        <f>SUM(G28:G28)</f>
        <v>0</v>
      </c>
      <c r="H29" s="171">
        <f t="shared" ref="H29:I29" si="14">SUM(H28:H28)</f>
        <v>0</v>
      </c>
      <c r="I29" s="171">
        <f t="shared" si="14"/>
        <v>0</v>
      </c>
      <c r="J29" s="166">
        <f>SUM(G29:I29)</f>
        <v>0</v>
      </c>
      <c r="K29" s="171"/>
      <c r="L29" s="171"/>
    </row>
    <row r="30" spans="1:12" ht="15.75" thickBot="1" x14ac:dyDescent="0.3">
      <c r="A30" s="177" t="s">
        <v>259</v>
      </c>
      <c r="B30" s="178">
        <f t="shared" ref="B30:I30" si="15">SUM(B16,B20,B27,B29)</f>
        <v>0</v>
      </c>
      <c r="C30" s="178">
        <f t="shared" si="15"/>
        <v>0</v>
      </c>
      <c r="D30" s="270">
        <f t="shared" si="15"/>
        <v>0</v>
      </c>
      <c r="E30" s="264" t="e">
        <f t="shared" si="13"/>
        <v>#DIV/0!</v>
      </c>
      <c r="F30" s="276">
        <f t="shared" si="15"/>
        <v>0</v>
      </c>
      <c r="G30" s="178">
        <f t="shared" si="15"/>
        <v>0</v>
      </c>
      <c r="H30" s="178">
        <f t="shared" si="15"/>
        <v>0</v>
      </c>
      <c r="I30" s="178">
        <f t="shared" si="15"/>
        <v>0</v>
      </c>
      <c r="J30" s="166">
        <f>SUM(G30:I30)</f>
        <v>0</v>
      </c>
      <c r="K30" s="179"/>
      <c r="L30" s="179"/>
    </row>
    <row r="31" spans="1:12" ht="15" x14ac:dyDescent="0.25">
      <c r="A31" s="180" t="s">
        <v>402</v>
      </c>
      <c r="B31" s="168">
        <f>B30-B35</f>
        <v>0</v>
      </c>
      <c r="C31" s="158"/>
      <c r="D31" s="268">
        <f t="shared" ref="D31:D38" si="16">C31-B31</f>
        <v>0</v>
      </c>
      <c r="E31" s="280" t="e">
        <f>(C31-B31)/B31</f>
        <v>#DIV/0!</v>
      </c>
      <c r="F31" s="257"/>
      <c r="G31" s="159"/>
      <c r="H31" s="162"/>
      <c r="I31" s="162"/>
      <c r="J31" s="232">
        <f t="shared" ref="J31:J33" si="17">SUM(F31:I31)</f>
        <v>0</v>
      </c>
      <c r="K31" s="161"/>
      <c r="L31" s="161"/>
    </row>
    <row r="32" spans="1:12" ht="15.75" thickBot="1" x14ac:dyDescent="0.3">
      <c r="A32" s="234" t="s">
        <v>477</v>
      </c>
      <c r="B32" s="178">
        <f t="shared" ref="B32:I32" si="18">SUM(B31:B31)</f>
        <v>0</v>
      </c>
      <c r="C32" s="178">
        <f t="shared" si="18"/>
        <v>0</v>
      </c>
      <c r="D32" s="270">
        <f t="shared" si="18"/>
        <v>0</v>
      </c>
      <c r="E32" s="264" t="e">
        <f t="shared" ref="E32" si="19">(C32-B32)/B32</f>
        <v>#DIV/0!</v>
      </c>
      <c r="F32" s="276">
        <f t="shared" si="18"/>
        <v>0</v>
      </c>
      <c r="G32" s="178">
        <f t="shared" si="18"/>
        <v>0</v>
      </c>
      <c r="H32" s="178">
        <f t="shared" si="18"/>
        <v>0</v>
      </c>
      <c r="I32" s="178">
        <f t="shared" si="18"/>
        <v>0</v>
      </c>
      <c r="J32" s="179">
        <f>SUM(G32:I32)</f>
        <v>0</v>
      </c>
      <c r="K32" s="179"/>
      <c r="L32" s="179"/>
    </row>
    <row r="33" spans="1:12" ht="15" x14ac:dyDescent="0.25">
      <c r="A33" s="231" t="s">
        <v>457</v>
      </c>
      <c r="B33" s="157">
        <f>B29</f>
        <v>0</v>
      </c>
      <c r="C33" s="157">
        <f>C29</f>
        <v>0</v>
      </c>
      <c r="D33" s="271">
        <f t="shared" si="16"/>
        <v>0</v>
      </c>
      <c r="E33" s="280" t="e">
        <f>(C33-B33)/B33</f>
        <v>#DIV/0!</v>
      </c>
      <c r="F33" s="257"/>
      <c r="G33" s="159"/>
      <c r="H33" s="159"/>
      <c r="I33" s="159"/>
      <c r="J33" s="232">
        <f t="shared" si="17"/>
        <v>0</v>
      </c>
      <c r="K33" s="233"/>
      <c r="L33" s="233"/>
    </row>
    <row r="34" spans="1:12" ht="15.75" thickBot="1" x14ac:dyDescent="0.3">
      <c r="A34" s="234" t="s">
        <v>478</v>
      </c>
      <c r="B34" s="178">
        <f>SUM(B33)</f>
        <v>0</v>
      </c>
      <c r="C34" s="178">
        <f>SUM(C33)</f>
        <v>0</v>
      </c>
      <c r="D34" s="270">
        <f t="shared" ref="D34:I34" si="20">SUM(D33)</f>
        <v>0</v>
      </c>
      <c r="E34" s="264" t="e">
        <f t="shared" ref="E34" si="21">(C34-B34)/B34</f>
        <v>#DIV/0!</v>
      </c>
      <c r="F34" s="276">
        <f t="shared" si="20"/>
        <v>0</v>
      </c>
      <c r="G34" s="178">
        <f t="shared" si="20"/>
        <v>0</v>
      </c>
      <c r="H34" s="178">
        <f t="shared" si="20"/>
        <v>0</v>
      </c>
      <c r="I34" s="178">
        <f t="shared" si="20"/>
        <v>0</v>
      </c>
      <c r="J34" s="179">
        <f>SUM(G34:I34)</f>
        <v>0</v>
      </c>
      <c r="K34" s="179"/>
      <c r="L34" s="179"/>
    </row>
    <row r="35" spans="1:12" ht="15" x14ac:dyDescent="0.25">
      <c r="A35" s="180" t="s">
        <v>479</v>
      </c>
      <c r="B35" s="168">
        <f>B30*0.7</f>
        <v>0</v>
      </c>
      <c r="C35" s="168"/>
      <c r="D35" s="268">
        <f t="shared" si="16"/>
        <v>0</v>
      </c>
      <c r="E35" s="280" t="e">
        <f>(C35-B35)/B35</f>
        <v>#DIV/0!</v>
      </c>
      <c r="F35" s="257"/>
      <c r="G35" s="159"/>
      <c r="H35" s="162"/>
      <c r="I35" s="162"/>
      <c r="J35" s="232">
        <f>SUM(F35:I35)</f>
        <v>0</v>
      </c>
      <c r="K35" s="161"/>
      <c r="L35" s="160"/>
    </row>
    <row r="36" spans="1:12" ht="15.75" thickBot="1" x14ac:dyDescent="0.3">
      <c r="A36" s="234" t="s">
        <v>458</v>
      </c>
      <c r="B36" s="178">
        <f>B35</f>
        <v>0</v>
      </c>
      <c r="C36" s="178">
        <f>C35</f>
        <v>0</v>
      </c>
      <c r="D36" s="270">
        <f t="shared" ref="D36:I36" si="22">D35</f>
        <v>0</v>
      </c>
      <c r="E36" s="264" t="e">
        <f t="shared" ref="E36" si="23">(C36-B36)/B36</f>
        <v>#DIV/0!</v>
      </c>
      <c r="F36" s="276">
        <f t="shared" si="22"/>
        <v>0</v>
      </c>
      <c r="G36" s="178">
        <f t="shared" si="22"/>
        <v>0</v>
      </c>
      <c r="H36" s="178">
        <f t="shared" si="22"/>
        <v>0</v>
      </c>
      <c r="I36" s="178">
        <f t="shared" si="22"/>
        <v>0</v>
      </c>
      <c r="J36" s="179">
        <f>SUM(G36:I36)</f>
        <v>0</v>
      </c>
      <c r="K36" s="179"/>
      <c r="L36" s="179"/>
    </row>
    <row r="37" spans="1:12" ht="15" x14ac:dyDescent="0.25">
      <c r="A37" s="180" t="s">
        <v>403</v>
      </c>
      <c r="B37" s="168"/>
      <c r="C37" s="168"/>
      <c r="D37" s="268">
        <f t="shared" si="16"/>
        <v>0</v>
      </c>
      <c r="E37" s="280" t="e">
        <f t="shared" ref="E37:E40" si="24">(C37-B37)/B37</f>
        <v>#DIV/0!</v>
      </c>
      <c r="F37" s="256"/>
      <c r="G37" s="162"/>
      <c r="H37" s="162"/>
      <c r="I37" s="162"/>
      <c r="J37" s="232">
        <f>SUM(F37:I37)</f>
        <v>0</v>
      </c>
      <c r="K37" s="161"/>
      <c r="L37" s="161"/>
    </row>
    <row r="38" spans="1:12" ht="15" x14ac:dyDescent="0.25">
      <c r="A38" s="180" t="s">
        <v>403</v>
      </c>
      <c r="B38" s="168"/>
      <c r="C38" s="168"/>
      <c r="D38" s="268">
        <f t="shared" si="16"/>
        <v>0</v>
      </c>
      <c r="E38" s="280" t="e">
        <f t="shared" si="24"/>
        <v>#DIV/0!</v>
      </c>
      <c r="F38" s="256"/>
      <c r="G38" s="162"/>
      <c r="H38" s="162"/>
      <c r="I38" s="162"/>
      <c r="J38" s="232">
        <f>SUM(F38:I38)</f>
        <v>0</v>
      </c>
      <c r="K38" s="161"/>
      <c r="L38" s="161"/>
    </row>
    <row r="39" spans="1:12" ht="15.75" thickBot="1" x14ac:dyDescent="0.3">
      <c r="A39" s="234" t="s">
        <v>480</v>
      </c>
      <c r="B39" s="178">
        <f>SUM(B37:B38)</f>
        <v>0</v>
      </c>
      <c r="C39" s="178">
        <f>SUM(C37:C38)</f>
        <v>0</v>
      </c>
      <c r="D39" s="270">
        <f t="shared" ref="D39:I39" si="25">SUM(D37:D38)</f>
        <v>0</v>
      </c>
      <c r="E39" s="264" t="e">
        <f t="shared" si="24"/>
        <v>#DIV/0!</v>
      </c>
      <c r="F39" s="276">
        <f t="shared" ref="F39" si="26">SUM(F37:F38)</f>
        <v>0</v>
      </c>
      <c r="G39" s="178">
        <f t="shared" si="25"/>
        <v>0</v>
      </c>
      <c r="H39" s="178">
        <f t="shared" si="25"/>
        <v>0</v>
      </c>
      <c r="I39" s="178">
        <f t="shared" si="25"/>
        <v>0</v>
      </c>
      <c r="J39" s="179">
        <f>SUM(G39:I39)</f>
        <v>0</v>
      </c>
      <c r="K39" s="235"/>
      <c r="L39" s="235"/>
    </row>
    <row r="40" spans="1:12" ht="15.75" thickBot="1" x14ac:dyDescent="0.3">
      <c r="A40" s="177" t="s">
        <v>389</v>
      </c>
      <c r="B40" s="179">
        <f>B32+B34+B36+B39</f>
        <v>0</v>
      </c>
      <c r="C40" s="179">
        <f t="shared" ref="C40:I40" si="27">C32+C34+C36+C39</f>
        <v>0</v>
      </c>
      <c r="D40" s="272">
        <f t="shared" si="27"/>
        <v>0</v>
      </c>
      <c r="E40" s="264" t="e">
        <f t="shared" si="24"/>
        <v>#DIV/0!</v>
      </c>
      <c r="F40" s="277">
        <f t="shared" ref="F40" si="28">F32+F34+F36+F39</f>
        <v>0</v>
      </c>
      <c r="G40" s="179">
        <f t="shared" si="27"/>
        <v>0</v>
      </c>
      <c r="H40" s="179">
        <f t="shared" si="27"/>
        <v>0</v>
      </c>
      <c r="I40" s="179">
        <f t="shared" si="27"/>
        <v>0</v>
      </c>
      <c r="J40" s="179">
        <f>SUM(G40:I40)</f>
        <v>0</v>
      </c>
      <c r="K40" s="179"/>
      <c r="L40" s="179"/>
    </row>
    <row r="41" spans="1:12" ht="15.75" thickBot="1" x14ac:dyDescent="0.3">
      <c r="A41" s="302" t="s">
        <v>55</v>
      </c>
      <c r="B41" s="308">
        <f>B30-B40</f>
        <v>0</v>
      </c>
      <c r="C41" s="308">
        <f>C30-C40</f>
        <v>0</v>
      </c>
      <c r="D41" s="309">
        <f t="shared" ref="D41:F41" si="29">SUM(D33:D40)</f>
        <v>0</v>
      </c>
      <c r="E41" s="310" t="e">
        <f>(C41-B41)/B41</f>
        <v>#DIV/0!</v>
      </c>
      <c r="F41" s="311">
        <f t="shared" si="29"/>
        <v>0</v>
      </c>
      <c r="G41" s="308">
        <f>G30-G40</f>
        <v>0</v>
      </c>
      <c r="H41" s="308">
        <f>H30-H40</f>
        <v>0</v>
      </c>
      <c r="I41" s="308">
        <f>I30-I40</f>
        <v>0</v>
      </c>
      <c r="J41" s="307">
        <f>SUM(F41:I41)</f>
        <v>0</v>
      </c>
      <c r="K41" s="182"/>
      <c r="L41" s="182"/>
    </row>
    <row r="42" spans="1:12" ht="15" x14ac:dyDescent="0.25">
      <c r="A42" s="181" t="s">
        <v>527</v>
      </c>
      <c r="B42" s="300" t="e">
        <f>B36/B40</f>
        <v>#DIV/0!</v>
      </c>
      <c r="C42" s="300" t="e">
        <f>C36/C40</f>
        <v>#DIV/0!</v>
      </c>
      <c r="D42" s="300"/>
      <c r="E42" s="300"/>
      <c r="F42" s="300" t="e">
        <f t="shared" ref="F42:I42" si="30">F36/F40</f>
        <v>#DIV/0!</v>
      </c>
      <c r="G42" s="300" t="e">
        <f t="shared" si="30"/>
        <v>#DIV/0!</v>
      </c>
      <c r="H42" s="300" t="e">
        <f t="shared" si="30"/>
        <v>#DIV/0!</v>
      </c>
      <c r="I42" s="300" t="e">
        <f t="shared" si="30"/>
        <v>#DIV/0!</v>
      </c>
      <c r="J42" s="154"/>
      <c r="K42" s="182"/>
      <c r="L42" s="154"/>
    </row>
    <row r="45" spans="1:12" ht="15" x14ac:dyDescent="0.25">
      <c r="A45" s="184"/>
    </row>
    <row r="46" spans="1:12" ht="24.95" customHeight="1" x14ac:dyDescent="0.2"/>
    <row r="47" spans="1:12" ht="24.95" customHeight="1" x14ac:dyDescent="0.2"/>
    <row r="48" spans="1:12" ht="24.95" customHeight="1" x14ac:dyDescent="0.2"/>
    <row r="49" ht="24.95"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sheetData>
  <conditionalFormatting sqref="J16:K16">
    <cfRule type="cellIs" dxfId="18" priority="8" operator="notEqual">
      <formula>#REF!</formula>
    </cfRule>
  </conditionalFormatting>
  <conditionalFormatting sqref="J20:K20">
    <cfRule type="cellIs" dxfId="17" priority="7" operator="notEqual">
      <formula>#REF!</formula>
    </cfRule>
  </conditionalFormatting>
  <conditionalFormatting sqref="J27:K27">
    <cfRule type="cellIs" dxfId="16" priority="6" operator="notEqual">
      <formula>#REF!</formula>
    </cfRule>
  </conditionalFormatting>
  <conditionalFormatting sqref="J29:K30">
    <cfRule type="cellIs" dxfId="15" priority="5" operator="notEqual">
      <formula>#REF!</formula>
    </cfRule>
  </conditionalFormatting>
  <conditionalFormatting sqref="K32:L32">
    <cfRule type="cellIs" dxfId="14" priority="3" operator="notEqual">
      <formula>#REF!</formula>
    </cfRule>
  </conditionalFormatting>
  <conditionalFormatting sqref="K34:L34">
    <cfRule type="cellIs" dxfId="13" priority="2" operator="notEqual">
      <formula>#REF!</formula>
    </cfRule>
  </conditionalFormatting>
  <conditionalFormatting sqref="K36:L36">
    <cfRule type="cellIs" dxfId="12" priority="1" operator="notEqual">
      <formula>#REF!</formula>
    </cfRule>
  </conditionalFormatting>
  <pageMargins left="0.25" right="0.25" top="0.75" bottom="0.75" header="0.3" footer="0.3"/>
  <pageSetup paperSize="9" scale="89" fitToWidth="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5BE7A-D9DA-4C11-8F33-31A3C1DE3E75}">
  <dimension ref="A1:Q16"/>
  <sheetViews>
    <sheetView zoomScale="115" zoomScaleNormal="115" workbookViewId="0">
      <pane xSplit="2" ySplit="8" topLeftCell="H9" activePane="bottomRight" state="frozen"/>
      <selection activeCell="E8" sqref="E8:G8"/>
      <selection pane="topRight" activeCell="E8" sqref="E8:G8"/>
      <selection pane="bottomLeft" activeCell="E8" sqref="E8:G8"/>
      <selection pane="bottomRight" activeCell="B23" sqref="B23"/>
    </sheetView>
  </sheetViews>
  <sheetFormatPr baseColWidth="10" defaultRowHeight="15" outlineLevelCol="1" x14ac:dyDescent="0.25"/>
  <cols>
    <col min="1" max="1" width="13.85546875" customWidth="1"/>
    <col min="2" max="2" width="35.7109375" customWidth="1"/>
    <col min="3" max="3" width="18.28515625" customWidth="1"/>
    <col min="4" max="4" width="15.85546875" customWidth="1"/>
    <col min="5" max="5" width="15.28515625" customWidth="1"/>
    <col min="6" max="12" width="18.28515625" customWidth="1"/>
    <col min="13" max="16" width="18.28515625" customWidth="1" outlineLevel="1"/>
    <col min="17" max="17" width="15.7109375" customWidth="1" outlineLevel="1"/>
  </cols>
  <sheetData>
    <row r="1" spans="1:17" ht="18.75" x14ac:dyDescent="0.3">
      <c r="A1" s="81" t="s">
        <v>474</v>
      </c>
      <c r="B1" s="2"/>
    </row>
    <row r="2" spans="1:17" ht="18.75" x14ac:dyDescent="0.3">
      <c r="A2" s="81"/>
      <c r="B2" s="2"/>
    </row>
    <row r="3" spans="1:17" ht="15.75" x14ac:dyDescent="0.25">
      <c r="A3" s="185" t="str">
        <f>'WP 2 Finanzierungsplan'!A3</f>
        <v>Weiterleitungspartner (WP)</v>
      </c>
      <c r="B3" s="127"/>
      <c r="C3" s="152">
        <f>'WP 1 Finanzierungsplan '!B3</f>
        <v>0</v>
      </c>
    </row>
    <row r="4" spans="1:17" ht="15.75" x14ac:dyDescent="0.25">
      <c r="A4" s="185" t="str">
        <f>'Finanzierungsplan gesamt'!A4</f>
        <v xml:space="preserve">WBV-Doknr. </v>
      </c>
      <c r="B4" s="127"/>
      <c r="C4" s="186">
        <f>'Finanzierungsplan gesamt'!B4</f>
        <v>0</v>
      </c>
    </row>
    <row r="5" spans="1:17" x14ac:dyDescent="0.25">
      <c r="A5" s="127" t="s">
        <v>460</v>
      </c>
      <c r="B5" s="111"/>
      <c r="C5" s="152"/>
    </row>
    <row r="7" spans="1:17" x14ac:dyDescent="0.25">
      <c r="A7" s="187" t="s">
        <v>461</v>
      </c>
      <c r="B7" s="188"/>
      <c r="C7" s="188"/>
      <c r="D7" s="188"/>
      <c r="E7" s="188"/>
      <c r="F7" s="188"/>
      <c r="G7" s="188"/>
      <c r="H7" s="188"/>
      <c r="I7" s="188"/>
      <c r="J7" s="188"/>
      <c r="K7" s="188"/>
      <c r="L7" s="188"/>
      <c r="M7" s="188"/>
      <c r="N7" s="188"/>
      <c r="O7" s="189"/>
      <c r="P7" s="188"/>
      <c r="Q7" s="188"/>
    </row>
    <row r="8" spans="1:17" ht="78.75" x14ac:dyDescent="0.25">
      <c r="A8" s="190" t="s">
        <v>462</v>
      </c>
      <c r="B8" s="191" t="s">
        <v>463</v>
      </c>
      <c r="C8" s="190" t="s">
        <v>464</v>
      </c>
      <c r="D8" s="190" t="s">
        <v>465</v>
      </c>
      <c r="E8" s="192" t="s">
        <v>516</v>
      </c>
      <c r="F8" s="191" t="s">
        <v>517</v>
      </c>
      <c r="G8" s="191" t="s">
        <v>518</v>
      </c>
      <c r="H8" s="191" t="s">
        <v>466</v>
      </c>
      <c r="I8" s="191" t="s">
        <v>467</v>
      </c>
      <c r="J8" s="191" t="s">
        <v>468</v>
      </c>
      <c r="K8" s="191" t="s">
        <v>469</v>
      </c>
      <c r="L8" s="192" t="s">
        <v>515</v>
      </c>
      <c r="M8" s="192" t="s">
        <v>470</v>
      </c>
      <c r="N8" s="191" t="s">
        <v>471</v>
      </c>
      <c r="O8" s="191" t="s">
        <v>539</v>
      </c>
      <c r="P8" s="191" t="s">
        <v>472</v>
      </c>
      <c r="Q8" s="192" t="s">
        <v>473</v>
      </c>
    </row>
    <row r="9" spans="1:17" x14ac:dyDescent="0.25">
      <c r="A9" s="193">
        <v>1</v>
      </c>
      <c r="B9" s="301" t="s">
        <v>390</v>
      </c>
      <c r="C9" s="194"/>
      <c r="D9" s="195"/>
      <c r="E9" s="196"/>
      <c r="F9" s="209"/>
      <c r="G9" s="197"/>
      <c r="H9" s="210"/>
      <c r="I9" s="210"/>
      <c r="J9" s="195"/>
      <c r="K9" s="198"/>
      <c r="L9" s="198"/>
      <c r="M9" s="159">
        <f>K9*G9</f>
        <v>0</v>
      </c>
      <c r="N9" s="159">
        <f>M9*J9+L9</f>
        <v>0</v>
      </c>
      <c r="O9" s="199"/>
      <c r="P9" s="200">
        <f t="shared" ref="P9:P15" si="0">O9-M9</f>
        <v>0</v>
      </c>
      <c r="Q9" s="201"/>
    </row>
    <row r="10" spans="1:17" x14ac:dyDescent="0.25">
      <c r="A10" s="193">
        <v>2</v>
      </c>
      <c r="B10" s="194" t="s">
        <v>391</v>
      </c>
      <c r="C10" s="196"/>
      <c r="D10" s="195"/>
      <c r="E10" s="196"/>
      <c r="F10" s="209"/>
      <c r="G10" s="203"/>
      <c r="H10" s="210"/>
      <c r="I10" s="210"/>
      <c r="J10" s="202"/>
      <c r="K10" s="204"/>
      <c r="L10" s="204"/>
      <c r="M10" s="159">
        <f t="shared" ref="M10:M15" si="1">K10*G10</f>
        <v>0</v>
      </c>
      <c r="N10" s="159">
        <f t="shared" ref="N10:N15" si="2">M10*J10+L10</f>
        <v>0</v>
      </c>
      <c r="O10" s="205"/>
      <c r="P10" s="200">
        <f t="shared" si="0"/>
        <v>0</v>
      </c>
      <c r="Q10" s="201"/>
    </row>
    <row r="11" spans="1:17" x14ac:dyDescent="0.25">
      <c r="A11" s="193">
        <v>3</v>
      </c>
      <c r="B11" s="194" t="s">
        <v>392</v>
      </c>
      <c r="C11" s="196"/>
      <c r="D11" s="195"/>
      <c r="E11" s="196"/>
      <c r="F11" s="209"/>
      <c r="G11" s="203"/>
      <c r="H11" s="210"/>
      <c r="I11" s="210"/>
      <c r="J11" s="202"/>
      <c r="K11" s="204"/>
      <c r="L11" s="204"/>
      <c r="M11" s="159">
        <f t="shared" si="1"/>
        <v>0</v>
      </c>
      <c r="N11" s="159">
        <f t="shared" si="2"/>
        <v>0</v>
      </c>
      <c r="O11" s="205"/>
      <c r="P11" s="200">
        <f t="shared" si="0"/>
        <v>0</v>
      </c>
      <c r="Q11" s="201"/>
    </row>
    <row r="12" spans="1:17" x14ac:dyDescent="0.25">
      <c r="A12" s="193">
        <v>4</v>
      </c>
      <c r="B12" s="194" t="s">
        <v>393</v>
      </c>
      <c r="C12" s="196"/>
      <c r="D12" s="195"/>
      <c r="E12" s="196"/>
      <c r="F12" s="209"/>
      <c r="G12" s="203"/>
      <c r="H12" s="210"/>
      <c r="I12" s="210"/>
      <c r="J12" s="202"/>
      <c r="K12" s="204"/>
      <c r="L12" s="204"/>
      <c r="M12" s="159">
        <f t="shared" si="1"/>
        <v>0</v>
      </c>
      <c r="N12" s="159">
        <f t="shared" si="2"/>
        <v>0</v>
      </c>
      <c r="O12" s="205"/>
      <c r="P12" s="200">
        <f t="shared" si="0"/>
        <v>0</v>
      </c>
      <c r="Q12" s="201"/>
    </row>
    <row r="13" spans="1:17" x14ac:dyDescent="0.25">
      <c r="A13" s="193">
        <v>5</v>
      </c>
      <c r="B13" s="194" t="s">
        <v>506</v>
      </c>
      <c r="C13" s="196"/>
      <c r="D13" s="195"/>
      <c r="E13" s="196"/>
      <c r="F13" s="209"/>
      <c r="G13" s="203"/>
      <c r="H13" s="210"/>
      <c r="I13" s="210"/>
      <c r="J13" s="202"/>
      <c r="K13" s="204"/>
      <c r="L13" s="204"/>
      <c r="M13" s="159">
        <f t="shared" si="1"/>
        <v>0</v>
      </c>
      <c r="N13" s="159">
        <f t="shared" si="2"/>
        <v>0</v>
      </c>
      <c r="O13" s="205"/>
      <c r="P13" s="200">
        <f t="shared" si="0"/>
        <v>0</v>
      </c>
      <c r="Q13" s="201"/>
    </row>
    <row r="14" spans="1:17" x14ac:dyDescent="0.25">
      <c r="A14" s="193">
        <v>6</v>
      </c>
      <c r="B14" s="194" t="s">
        <v>394</v>
      </c>
      <c r="C14" s="196"/>
      <c r="D14" s="195"/>
      <c r="E14" s="196"/>
      <c r="F14" s="209"/>
      <c r="G14" s="203"/>
      <c r="H14" s="210"/>
      <c r="I14" s="210"/>
      <c r="J14" s="202"/>
      <c r="K14" s="204"/>
      <c r="L14" s="204"/>
      <c r="M14" s="159">
        <f t="shared" si="1"/>
        <v>0</v>
      </c>
      <c r="N14" s="159">
        <f t="shared" si="2"/>
        <v>0</v>
      </c>
      <c r="O14" s="205"/>
      <c r="P14" s="200">
        <f t="shared" si="0"/>
        <v>0</v>
      </c>
      <c r="Q14" s="201"/>
    </row>
    <row r="15" spans="1:17" x14ac:dyDescent="0.25">
      <c r="A15" s="193">
        <v>7</v>
      </c>
      <c r="B15" s="194" t="s">
        <v>505</v>
      </c>
      <c r="C15" s="196"/>
      <c r="D15" s="195"/>
      <c r="E15" s="196"/>
      <c r="F15" s="209"/>
      <c r="G15" s="203"/>
      <c r="H15" s="210"/>
      <c r="I15" s="210"/>
      <c r="J15" s="202"/>
      <c r="K15" s="204"/>
      <c r="L15" s="204"/>
      <c r="M15" s="159">
        <f t="shared" si="1"/>
        <v>0</v>
      </c>
      <c r="N15" s="159">
        <f t="shared" si="2"/>
        <v>0</v>
      </c>
      <c r="O15" s="205"/>
      <c r="P15" s="200">
        <f t="shared" si="0"/>
        <v>0</v>
      </c>
      <c r="Q15" s="201"/>
    </row>
    <row r="16" spans="1:17" x14ac:dyDescent="0.25">
      <c r="A16" s="2"/>
    </row>
  </sheetData>
  <dataValidations count="1">
    <dataValidation type="list" allowBlank="1" showInputMessage="1" showErrorMessage="1" sqref="B9:B15" xr:uid="{959D4587-9CE3-4798-8CBF-F6E9FEB95B61}">
      <formula1>$B$9:$B$15</formula1>
    </dataValidation>
  </dataValidations>
  <pageMargins left="0.7" right="0.7" top="0.78740157499999996" bottom="0.78740157499999996"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D1DC-2EEE-40AD-816E-110CE9F405AF}">
  <sheetPr>
    <pageSetUpPr fitToPage="1"/>
  </sheetPr>
  <dimension ref="A1:L57"/>
  <sheetViews>
    <sheetView zoomScale="115" zoomScaleNormal="115" workbookViewId="0">
      <pane xSplit="2" ySplit="8" topLeftCell="D9" activePane="bottomRight" state="frozen"/>
      <selection activeCell="E8" sqref="E8:G8"/>
      <selection pane="topRight" activeCell="E8" sqref="E8:G8"/>
      <selection pane="bottomLeft" activeCell="E8" sqref="E8:G8"/>
      <selection pane="bottomRight" activeCell="E8" sqref="E8:G8"/>
    </sheetView>
  </sheetViews>
  <sheetFormatPr baseColWidth="10" defaultColWidth="11.42578125" defaultRowHeight="14.25" outlineLevelCol="1" x14ac:dyDescent="0.2"/>
  <cols>
    <col min="1" max="1" width="35.7109375" style="150" customWidth="1"/>
    <col min="2" max="2" width="18.140625" style="148" customWidth="1"/>
    <col min="3" max="3" width="20.5703125" style="148" bestFit="1" customWidth="1"/>
    <col min="4" max="5" width="16" style="148" customWidth="1"/>
    <col min="6" max="6" width="16" style="148" hidden="1" customWidth="1" outlineLevel="1"/>
    <col min="7" max="9" width="20.5703125" style="148" hidden="1" customWidth="1" outlineLevel="1"/>
    <col min="10" max="10" width="16" style="148" hidden="1" customWidth="1" outlineLevel="1"/>
    <col min="11" max="11" width="40" style="148" customWidth="1" collapsed="1"/>
    <col min="12" max="12" width="42.7109375" style="148" customWidth="1"/>
    <col min="13" max="18" width="17.5703125" style="150" customWidth="1"/>
    <col min="19" max="16384" width="11.42578125" style="150"/>
  </cols>
  <sheetData>
    <row r="1" spans="1:12" ht="18.75" x14ac:dyDescent="0.3">
      <c r="A1" s="147" t="s">
        <v>443</v>
      </c>
      <c r="L1" s="149"/>
    </row>
    <row r="2" spans="1:12" ht="10.5" customHeight="1" x14ac:dyDescent="0.3">
      <c r="A2" s="147"/>
    </row>
    <row r="3" spans="1:12" ht="18.75" x14ac:dyDescent="0.3">
      <c r="A3" s="151" t="s">
        <v>537</v>
      </c>
      <c r="B3" s="152"/>
      <c r="K3" s="263" t="s">
        <v>497</v>
      </c>
    </row>
    <row r="4" spans="1:12" ht="18.75" x14ac:dyDescent="0.3">
      <c r="A4" s="153" t="s">
        <v>445</v>
      </c>
      <c r="B4" s="152">
        <f>'Finanzierungsplan gesamt'!B4</f>
        <v>0</v>
      </c>
      <c r="K4" s="263" t="s">
        <v>498</v>
      </c>
    </row>
    <row r="5" spans="1:12" ht="15" x14ac:dyDescent="0.25">
      <c r="A5" s="207" t="s">
        <v>485</v>
      </c>
      <c r="B5" s="152"/>
    </row>
    <row r="6" spans="1:12" ht="15.75" thickBot="1" x14ac:dyDescent="0.3">
      <c r="A6" s="154"/>
    </row>
    <row r="7" spans="1:12" ht="16.5" thickBot="1" x14ac:dyDescent="0.3">
      <c r="A7" s="154"/>
      <c r="B7" s="243" t="s">
        <v>526</v>
      </c>
      <c r="C7" s="244" t="s">
        <v>446</v>
      </c>
      <c r="D7" s="291" t="s">
        <v>447</v>
      </c>
      <c r="E7" s="155" t="s">
        <v>503</v>
      </c>
      <c r="F7" s="295">
        <v>2021</v>
      </c>
      <c r="G7" s="246">
        <v>2022</v>
      </c>
      <c r="H7" s="246">
        <v>2023</v>
      </c>
      <c r="I7" s="246">
        <v>2024</v>
      </c>
      <c r="J7" s="245" t="s">
        <v>236</v>
      </c>
      <c r="K7" s="156" t="s">
        <v>536</v>
      </c>
      <c r="L7" s="156" t="s">
        <v>535</v>
      </c>
    </row>
    <row r="8" spans="1:12" ht="15.75" x14ac:dyDescent="0.25">
      <c r="A8" s="154"/>
      <c r="B8" s="155"/>
      <c r="C8" s="155"/>
      <c r="D8" s="266"/>
      <c r="E8" s="155"/>
      <c r="F8" s="247">
        <f>'Finanzierungsplan gesamt'!F8</f>
        <v>0</v>
      </c>
      <c r="G8" s="247">
        <f>'Finanzierungsplan gesamt'!G8</f>
        <v>0</v>
      </c>
      <c r="H8" s="247">
        <f>'Finanzierungsplan gesamt'!H8</f>
        <v>0</v>
      </c>
      <c r="I8" s="247">
        <f>'Finanzierungsplan gesamt'!I8</f>
        <v>0</v>
      </c>
      <c r="J8" s="258">
        <f>SUM(F8:I8)</f>
        <v>0</v>
      </c>
      <c r="K8" s="241"/>
      <c r="L8" s="242"/>
    </row>
    <row r="9" spans="1:12" ht="15" x14ac:dyDescent="0.25">
      <c r="A9" t="str">
        <f>'Stellenplan Antragst.-ErstZE'!B9</f>
        <v>A.1.25 Projektleitung</v>
      </c>
      <c r="B9" s="157">
        <f>'WP 2 Stellenplan'!N9</f>
        <v>0</v>
      </c>
      <c r="C9" s="208"/>
      <c r="D9" s="271">
        <f t="shared" ref="D9:D15" si="0">C9-B9</f>
        <v>0</v>
      </c>
      <c r="E9" s="280" t="e">
        <f t="shared" ref="E9:E15" si="1">(C9-B9)/B9</f>
        <v>#DIV/0!</v>
      </c>
      <c r="F9" s="257"/>
      <c r="G9" s="159"/>
      <c r="H9" s="159"/>
      <c r="I9" s="159"/>
      <c r="J9" s="232">
        <f>SUM(F9:I9)</f>
        <v>0</v>
      </c>
      <c r="K9" s="161"/>
      <c r="L9" s="160"/>
    </row>
    <row r="10" spans="1:12" ht="15" x14ac:dyDescent="0.25">
      <c r="A10" t="str">
        <f>'Stellenplan Antragst.-ErstZE'!B10</f>
        <v>A.1.26 Wissenschaftliche Mitarbeit</v>
      </c>
      <c r="B10" s="157">
        <f>'WP 2 Stellenplan'!N10</f>
        <v>0</v>
      </c>
      <c r="C10" s="158"/>
      <c r="D10" s="268">
        <f t="shared" si="0"/>
        <v>0</v>
      </c>
      <c r="E10" s="280" t="e">
        <f t="shared" si="1"/>
        <v>#DIV/0!</v>
      </c>
      <c r="F10" s="256"/>
      <c r="G10" s="162"/>
      <c r="H10" s="162"/>
      <c r="I10" s="162"/>
      <c r="J10" s="232">
        <f t="shared" ref="J10:J26" si="2">SUM(F10:I10)</f>
        <v>0</v>
      </c>
      <c r="K10" s="161"/>
      <c r="L10" s="160"/>
    </row>
    <row r="11" spans="1:12" ht="15" x14ac:dyDescent="0.25">
      <c r="A11" t="str">
        <f>'Stellenplan Antragst.-ErstZE'!B11</f>
        <v>A.1.27 Beratung</v>
      </c>
      <c r="B11" s="157">
        <f>'WP 2 Stellenplan'!N11</f>
        <v>0</v>
      </c>
      <c r="C11" s="158"/>
      <c r="D11" s="268">
        <f t="shared" si="0"/>
        <v>0</v>
      </c>
      <c r="E11" s="280" t="e">
        <f t="shared" si="1"/>
        <v>#DIV/0!</v>
      </c>
      <c r="F11" s="256"/>
      <c r="G11" s="162"/>
      <c r="H11" s="162"/>
      <c r="I11" s="162"/>
      <c r="J11" s="232">
        <f t="shared" si="2"/>
        <v>0</v>
      </c>
      <c r="K11" s="161"/>
      <c r="L11" s="160"/>
    </row>
    <row r="12" spans="1:12" ht="15" x14ac:dyDescent="0.25">
      <c r="A12" t="str">
        <f>'Stellenplan Antragst.-ErstZE'!B12</f>
        <v xml:space="preserve">A.1.28 Projektadministration </v>
      </c>
      <c r="B12" s="157">
        <f>'WP 2 Stellenplan'!N12</f>
        <v>0</v>
      </c>
      <c r="C12" s="158"/>
      <c r="D12" s="268">
        <f t="shared" si="0"/>
        <v>0</v>
      </c>
      <c r="E12" s="280" t="e">
        <f t="shared" si="1"/>
        <v>#DIV/0!</v>
      </c>
      <c r="F12" s="257"/>
      <c r="G12" s="159"/>
      <c r="H12" s="162"/>
      <c r="I12" s="162"/>
      <c r="J12" s="232">
        <f t="shared" si="2"/>
        <v>0</v>
      </c>
      <c r="K12" s="161"/>
      <c r="L12" s="160"/>
    </row>
    <row r="13" spans="1:12" ht="15" x14ac:dyDescent="0.25">
      <c r="A13" t="str">
        <f>'Stellenplan Antragst.-ErstZE'!B13</f>
        <v xml:space="preserve">A.1 29 Wissenschaftliche Hilfskraft </v>
      </c>
      <c r="B13" s="157">
        <f>'WP 2 Stellenplan'!N13</f>
        <v>0</v>
      </c>
      <c r="C13" s="208"/>
      <c r="D13" s="271">
        <f t="shared" ref="D13" si="3">C13-B13</f>
        <v>0</v>
      </c>
      <c r="E13" s="280" t="e">
        <f t="shared" ref="E13" si="4">(C13-B13)/B13</f>
        <v>#DIV/0!</v>
      </c>
      <c r="F13" s="257"/>
      <c r="G13" s="159"/>
      <c r="H13" s="159"/>
      <c r="I13" s="159"/>
      <c r="J13" s="232">
        <f>SUM(F13:I13)</f>
        <v>0</v>
      </c>
      <c r="K13" s="161"/>
      <c r="L13" s="160"/>
    </row>
    <row r="14" spans="1:12" ht="15" x14ac:dyDescent="0.25">
      <c r="A14" t="str">
        <f>'Stellenplan Antragst.-ErstZE'!B14</f>
        <v xml:space="preserve">A.1.30 Studentische Hilfskraft </v>
      </c>
      <c r="B14" s="157">
        <f>'WP 2 Stellenplan'!N13</f>
        <v>0</v>
      </c>
      <c r="C14" s="158"/>
      <c r="D14" s="268">
        <f t="shared" si="0"/>
        <v>0</v>
      </c>
      <c r="E14" s="280" t="e">
        <f t="shared" si="1"/>
        <v>#DIV/0!</v>
      </c>
      <c r="F14" s="256"/>
      <c r="G14" s="162"/>
      <c r="H14" s="162"/>
      <c r="I14" s="162"/>
      <c r="J14" s="232">
        <f t="shared" si="2"/>
        <v>0</v>
      </c>
      <c r="K14" s="161"/>
      <c r="L14" s="160"/>
    </row>
    <row r="15" spans="1:12" ht="15" x14ac:dyDescent="0.25">
      <c r="A15" t="str">
        <f>'Stellenplan Antragst.-ErstZE'!B15</f>
        <v xml:space="preserve">A.1.31 Sonstiges </v>
      </c>
      <c r="B15" s="157">
        <f>'WP 2 Stellenplan'!N14</f>
        <v>0</v>
      </c>
      <c r="C15" s="158"/>
      <c r="D15" s="268">
        <f t="shared" si="0"/>
        <v>0</v>
      </c>
      <c r="E15" s="280" t="e">
        <f t="shared" si="1"/>
        <v>#DIV/0!</v>
      </c>
      <c r="F15" s="256"/>
      <c r="G15" s="162"/>
      <c r="H15" s="162"/>
      <c r="I15" s="162"/>
      <c r="J15" s="232">
        <f t="shared" si="2"/>
        <v>0</v>
      </c>
      <c r="K15" s="161"/>
      <c r="L15" s="160"/>
    </row>
    <row r="16" spans="1:12" ht="15" x14ac:dyDescent="0.25">
      <c r="A16" s="163" t="s">
        <v>448</v>
      </c>
      <c r="B16" s="164">
        <f>SUM(B9:B15)</f>
        <v>0</v>
      </c>
      <c r="C16" s="164">
        <f>SUM(C9:C15)</f>
        <v>0</v>
      </c>
      <c r="D16" s="269">
        <f t="shared" ref="D16:I16" si="5">SUM(D9:D15)</f>
        <v>0</v>
      </c>
      <c r="E16" s="264" t="e">
        <f t="shared" ref="E16:E19" si="6">(C16-B16)/B16</f>
        <v>#DIV/0!</v>
      </c>
      <c r="F16" s="275">
        <f t="shared" si="5"/>
        <v>0</v>
      </c>
      <c r="G16" s="164">
        <f t="shared" si="5"/>
        <v>0</v>
      </c>
      <c r="H16" s="164">
        <f t="shared" si="5"/>
        <v>0</v>
      </c>
      <c r="I16" s="164">
        <f t="shared" si="5"/>
        <v>0</v>
      </c>
      <c r="J16" s="166">
        <f>SUM(G16:I16)</f>
        <v>0</v>
      </c>
      <c r="K16" s="166"/>
      <c r="L16" s="166"/>
    </row>
    <row r="17" spans="1:12" ht="15" x14ac:dyDescent="0.25">
      <c r="A17" s="167" t="s">
        <v>449</v>
      </c>
      <c r="B17" s="168"/>
      <c r="C17" s="158"/>
      <c r="D17" s="268">
        <f>C17-B17</f>
        <v>0</v>
      </c>
      <c r="E17" s="280" t="e">
        <f t="shared" si="6"/>
        <v>#DIV/0!</v>
      </c>
      <c r="F17" s="257"/>
      <c r="G17" s="159"/>
      <c r="H17" s="162"/>
      <c r="I17" s="162"/>
      <c r="J17" s="232">
        <f t="shared" si="2"/>
        <v>0</v>
      </c>
      <c r="K17" s="161"/>
      <c r="L17" s="160"/>
    </row>
    <row r="18" spans="1:12" ht="15" x14ac:dyDescent="0.25">
      <c r="A18" s="163" t="s">
        <v>450</v>
      </c>
      <c r="B18" s="168"/>
      <c r="C18" s="158"/>
      <c r="D18" s="268">
        <f>C18-B18</f>
        <v>0</v>
      </c>
      <c r="E18" s="280" t="e">
        <f t="shared" si="6"/>
        <v>#DIV/0!</v>
      </c>
      <c r="F18" s="256"/>
      <c r="G18" s="162"/>
      <c r="H18" s="162"/>
      <c r="I18" s="162"/>
      <c r="J18" s="232">
        <f t="shared" si="2"/>
        <v>0</v>
      </c>
      <c r="K18" s="161"/>
      <c r="L18" s="161"/>
    </row>
    <row r="19" spans="1:12" ht="29.45" customHeight="1" x14ac:dyDescent="0.25">
      <c r="A19" s="169" t="s">
        <v>494</v>
      </c>
      <c r="B19" s="168"/>
      <c r="C19" s="158"/>
      <c r="D19" s="268">
        <f>C19-B19</f>
        <v>0</v>
      </c>
      <c r="E19" s="280" t="e">
        <f t="shared" si="6"/>
        <v>#DIV/0!</v>
      </c>
      <c r="F19" s="256"/>
      <c r="G19" s="162"/>
      <c r="H19" s="162"/>
      <c r="I19" s="162"/>
      <c r="J19" s="232">
        <f t="shared" si="2"/>
        <v>0</v>
      </c>
      <c r="K19" s="161"/>
      <c r="L19" s="161"/>
    </row>
    <row r="20" spans="1:12" ht="15" x14ac:dyDescent="0.25">
      <c r="A20" s="163" t="s">
        <v>452</v>
      </c>
      <c r="B20" s="164">
        <f>SUM(B17:B19)</f>
        <v>0</v>
      </c>
      <c r="C20" s="170">
        <f>SUM(C17:C19)</f>
        <v>0</v>
      </c>
      <c r="D20" s="170">
        <f t="shared" ref="D20:I20" si="7">SUM(D17:D19)</f>
        <v>0</v>
      </c>
      <c r="E20" s="264" t="e">
        <f t="shared" ref="E20:E26" si="8">(C20-B20)/B20</f>
        <v>#DIV/0!</v>
      </c>
      <c r="F20" s="170">
        <f t="shared" si="7"/>
        <v>0</v>
      </c>
      <c r="G20" s="170">
        <f t="shared" si="7"/>
        <v>0</v>
      </c>
      <c r="H20" s="170">
        <f t="shared" si="7"/>
        <v>0</v>
      </c>
      <c r="I20" s="170">
        <f t="shared" si="7"/>
        <v>0</v>
      </c>
      <c r="J20" s="166">
        <f>SUM(G20:I20)</f>
        <v>0</v>
      </c>
      <c r="K20" s="171"/>
      <c r="L20" s="171"/>
    </row>
    <row r="21" spans="1:12" ht="15" x14ac:dyDescent="0.25">
      <c r="A21" s="163" t="s">
        <v>398</v>
      </c>
      <c r="B21" s="168"/>
      <c r="C21" s="158"/>
      <c r="D21" s="268">
        <f t="shared" ref="D21:D26" si="9">C21-B21</f>
        <v>0</v>
      </c>
      <c r="E21" s="280" t="e">
        <f t="shared" si="8"/>
        <v>#DIV/0!</v>
      </c>
      <c r="F21" s="257"/>
      <c r="G21" s="159"/>
      <c r="H21" s="162"/>
      <c r="I21" s="162"/>
      <c r="J21" s="232">
        <f t="shared" si="2"/>
        <v>0</v>
      </c>
      <c r="K21" s="161"/>
      <c r="L21" s="160"/>
    </row>
    <row r="22" spans="1:12" ht="15" x14ac:dyDescent="0.25">
      <c r="A22" s="163" t="s">
        <v>397</v>
      </c>
      <c r="B22" s="168"/>
      <c r="C22" s="158"/>
      <c r="D22" s="268">
        <f t="shared" si="9"/>
        <v>0</v>
      </c>
      <c r="E22" s="280" t="e">
        <f t="shared" si="8"/>
        <v>#DIV/0!</v>
      </c>
      <c r="F22" s="256"/>
      <c r="G22" s="162"/>
      <c r="H22" s="162"/>
      <c r="I22" s="162"/>
      <c r="J22" s="232">
        <f t="shared" si="2"/>
        <v>0</v>
      </c>
      <c r="K22" s="161"/>
      <c r="L22" s="160"/>
    </row>
    <row r="23" spans="1:12" ht="15" x14ac:dyDescent="0.25">
      <c r="A23" s="172" t="s">
        <v>495</v>
      </c>
      <c r="B23" s="168"/>
      <c r="C23" s="158"/>
      <c r="D23" s="268">
        <f t="shared" si="9"/>
        <v>0</v>
      </c>
      <c r="E23" s="280" t="e">
        <f t="shared" si="8"/>
        <v>#DIV/0!</v>
      </c>
      <c r="F23" s="256"/>
      <c r="G23" s="162"/>
      <c r="H23" s="162"/>
      <c r="I23" s="162"/>
      <c r="J23" s="232">
        <f t="shared" si="2"/>
        <v>0</v>
      </c>
      <c r="K23" s="161"/>
      <c r="L23" s="161"/>
    </row>
    <row r="24" spans="1:12" ht="15" x14ac:dyDescent="0.25">
      <c r="A24" s="163" t="s">
        <v>395</v>
      </c>
      <c r="B24" s="168"/>
      <c r="C24" s="158"/>
      <c r="D24" s="268">
        <f t="shared" si="9"/>
        <v>0</v>
      </c>
      <c r="E24" s="280" t="e">
        <f t="shared" si="8"/>
        <v>#DIV/0!</v>
      </c>
      <c r="F24" s="256"/>
      <c r="G24" s="162"/>
      <c r="H24" s="162"/>
      <c r="I24" s="162"/>
      <c r="J24" s="232">
        <f t="shared" si="2"/>
        <v>0</v>
      </c>
      <c r="K24" s="161"/>
      <c r="L24" s="161"/>
    </row>
    <row r="25" spans="1:12" ht="15" x14ac:dyDescent="0.25">
      <c r="A25" s="163" t="s">
        <v>400</v>
      </c>
      <c r="B25" s="168"/>
      <c r="C25" s="158"/>
      <c r="D25" s="268">
        <f t="shared" si="9"/>
        <v>0</v>
      </c>
      <c r="E25" s="280" t="e">
        <f t="shared" si="8"/>
        <v>#DIV/0!</v>
      </c>
      <c r="F25" s="257"/>
      <c r="G25" s="159"/>
      <c r="H25" s="162"/>
      <c r="I25" s="162"/>
      <c r="J25" s="232">
        <f t="shared" si="2"/>
        <v>0</v>
      </c>
      <c r="K25" s="161"/>
      <c r="L25" s="160"/>
    </row>
    <row r="26" spans="1:12" ht="15" x14ac:dyDescent="0.25">
      <c r="A26" s="163" t="s">
        <v>453</v>
      </c>
      <c r="B26" s="168"/>
      <c r="C26" s="158"/>
      <c r="D26" s="268">
        <f t="shared" si="9"/>
        <v>0</v>
      </c>
      <c r="E26" s="280" t="e">
        <f t="shared" si="8"/>
        <v>#DIV/0!</v>
      </c>
      <c r="F26" s="256"/>
      <c r="G26" s="162"/>
      <c r="H26" s="162"/>
      <c r="I26" s="162"/>
      <c r="J26" s="232">
        <f t="shared" si="2"/>
        <v>0</v>
      </c>
      <c r="K26" s="161"/>
      <c r="L26" s="160"/>
    </row>
    <row r="27" spans="1:12" ht="15" x14ac:dyDescent="0.25">
      <c r="A27" s="163" t="s">
        <v>454</v>
      </c>
      <c r="B27" s="164">
        <f>SUM(B21:B26)</f>
        <v>0</v>
      </c>
      <c r="C27" s="164">
        <f t="shared" ref="C27:I27" si="10">SUM(C21:C26)</f>
        <v>0</v>
      </c>
      <c r="D27" s="269">
        <f t="shared" si="10"/>
        <v>0</v>
      </c>
      <c r="E27" s="264" t="e">
        <f t="shared" ref="E27:E28" si="11">(C27-B27)/B27</f>
        <v>#DIV/0!</v>
      </c>
      <c r="F27" s="275">
        <f t="shared" si="10"/>
        <v>0</v>
      </c>
      <c r="G27" s="164">
        <f t="shared" si="10"/>
        <v>0</v>
      </c>
      <c r="H27" s="164">
        <f t="shared" si="10"/>
        <v>0</v>
      </c>
      <c r="I27" s="164">
        <f t="shared" si="10"/>
        <v>0</v>
      </c>
      <c r="J27" s="166">
        <f>SUM(G27:I27)</f>
        <v>0</v>
      </c>
      <c r="K27" s="171"/>
      <c r="L27" s="171"/>
    </row>
    <row r="28" spans="1:12" ht="15" x14ac:dyDescent="0.25">
      <c r="A28" s="173" t="s">
        <v>401</v>
      </c>
      <c r="B28" s="168"/>
      <c r="C28" s="158"/>
      <c r="D28" s="268">
        <f>C28-B28</f>
        <v>0</v>
      </c>
      <c r="E28" s="280" t="e">
        <f t="shared" si="11"/>
        <v>#DIV/0!</v>
      </c>
      <c r="F28" s="257"/>
      <c r="G28" s="159"/>
      <c r="H28" s="162"/>
      <c r="I28" s="162"/>
      <c r="J28" s="232">
        <f>SUM(F28:I28)</f>
        <v>0</v>
      </c>
      <c r="K28" s="161"/>
      <c r="L28" s="160"/>
    </row>
    <row r="29" spans="1:12" ht="15" x14ac:dyDescent="0.25">
      <c r="A29" s="163" t="s">
        <v>455</v>
      </c>
      <c r="B29" s="164">
        <f>SUM(B28:B28)</f>
        <v>0</v>
      </c>
      <c r="C29" s="170">
        <f>SUM(C28:C28)</f>
        <v>0</v>
      </c>
      <c r="D29" s="170">
        <f t="shared" ref="D29:I29" si="12">SUM(D28:D28)</f>
        <v>0</v>
      </c>
      <c r="E29" s="264" t="e">
        <f t="shared" ref="E29:E31" si="13">(C29-B29)/B29</f>
        <v>#DIV/0!</v>
      </c>
      <c r="F29" s="170">
        <f t="shared" ref="F29" si="14">SUM(F28:F28)</f>
        <v>0</v>
      </c>
      <c r="G29" s="170">
        <f t="shared" si="12"/>
        <v>0</v>
      </c>
      <c r="H29" s="170">
        <f t="shared" si="12"/>
        <v>0</v>
      </c>
      <c r="I29" s="170">
        <f t="shared" si="12"/>
        <v>0</v>
      </c>
      <c r="J29" s="166">
        <f>SUM(G29:I29)</f>
        <v>0</v>
      </c>
      <c r="K29" s="171"/>
      <c r="L29" s="171"/>
    </row>
    <row r="30" spans="1:12" ht="15.75" thickBot="1" x14ac:dyDescent="0.3">
      <c r="A30" s="177" t="s">
        <v>259</v>
      </c>
      <c r="B30" s="178">
        <f>SUM(B16,B20,B27,B29)</f>
        <v>0</v>
      </c>
      <c r="C30" s="178">
        <f>SUM(C16,C20,C27,C29)</f>
        <v>0</v>
      </c>
      <c r="D30" s="270">
        <f>SUM(D16,D20,D27,D29)</f>
        <v>0</v>
      </c>
      <c r="E30" s="264" t="e">
        <f t="shared" si="13"/>
        <v>#DIV/0!</v>
      </c>
      <c r="F30" s="276">
        <f>SUM(F16,F20,F27,F29)</f>
        <v>0</v>
      </c>
      <c r="G30" s="179">
        <f>SUM(G16,G20,G27,G29)</f>
        <v>0</v>
      </c>
      <c r="H30" s="179">
        <f t="shared" ref="H30:J30" si="15">SUM(H16,H20,H27,H29)</f>
        <v>0</v>
      </c>
      <c r="I30" s="179">
        <f t="shared" si="15"/>
        <v>0</v>
      </c>
      <c r="J30" s="179">
        <f t="shared" si="15"/>
        <v>0</v>
      </c>
      <c r="K30" s="179"/>
      <c r="L30" s="179"/>
    </row>
    <row r="31" spans="1:12" ht="15" x14ac:dyDescent="0.25">
      <c r="A31" s="180" t="s">
        <v>402</v>
      </c>
      <c r="B31" s="168"/>
      <c r="C31" s="158"/>
      <c r="D31" s="268">
        <f t="shared" ref="D31:D37" si="16">C31-B31</f>
        <v>0</v>
      </c>
      <c r="E31" s="280" t="e">
        <f t="shared" si="13"/>
        <v>#DIV/0!</v>
      </c>
      <c r="F31" s="257"/>
      <c r="G31" s="159"/>
      <c r="H31" s="162"/>
      <c r="I31" s="162"/>
      <c r="J31" s="232">
        <f>SUM(F31:I31)</f>
        <v>0</v>
      </c>
      <c r="K31" s="161"/>
      <c r="L31" s="161"/>
    </row>
    <row r="32" spans="1:12" ht="15.75" thickBot="1" x14ac:dyDescent="0.3">
      <c r="A32" s="234" t="s">
        <v>477</v>
      </c>
      <c r="B32" s="178">
        <f>SUM(B31:B31)</f>
        <v>0</v>
      </c>
      <c r="C32" s="178">
        <f>SUM(C31:C31)</f>
        <v>0</v>
      </c>
      <c r="D32" s="270">
        <f t="shared" ref="D32:I32" si="17">SUM(D31:D31)</f>
        <v>0</v>
      </c>
      <c r="E32" s="264" t="e">
        <f t="shared" ref="E32:E33" si="18">(C32-B32)/B32</f>
        <v>#DIV/0!</v>
      </c>
      <c r="F32" s="276">
        <f t="shared" si="17"/>
        <v>0</v>
      </c>
      <c r="G32" s="178">
        <f t="shared" si="17"/>
        <v>0</v>
      </c>
      <c r="H32" s="178">
        <f t="shared" si="17"/>
        <v>0</v>
      </c>
      <c r="I32" s="178">
        <f t="shared" si="17"/>
        <v>0</v>
      </c>
      <c r="J32" s="179">
        <f>SUM(G32:I32)</f>
        <v>0</v>
      </c>
      <c r="K32" s="179"/>
      <c r="L32" s="179"/>
    </row>
    <row r="33" spans="1:12" ht="15" x14ac:dyDescent="0.25">
      <c r="A33" s="231" t="s">
        <v>457</v>
      </c>
      <c r="B33" s="157">
        <f>B29</f>
        <v>0</v>
      </c>
      <c r="C33" s="157">
        <f>C29</f>
        <v>0</v>
      </c>
      <c r="D33" s="271">
        <f t="shared" si="16"/>
        <v>0</v>
      </c>
      <c r="E33" s="280" t="e">
        <f t="shared" si="18"/>
        <v>#DIV/0!</v>
      </c>
      <c r="F33" s="257"/>
      <c r="G33" s="159"/>
      <c r="H33" s="159"/>
      <c r="I33" s="159"/>
      <c r="J33" s="232">
        <f>SUM(F33:I33)</f>
        <v>0</v>
      </c>
      <c r="K33" s="233"/>
      <c r="L33" s="233"/>
    </row>
    <row r="34" spans="1:12" ht="15.75" thickBot="1" x14ac:dyDescent="0.3">
      <c r="A34" s="234" t="s">
        <v>478</v>
      </c>
      <c r="B34" s="178">
        <f>SUM(B33)</f>
        <v>0</v>
      </c>
      <c r="C34" s="178">
        <f>SUM(C33)</f>
        <v>0</v>
      </c>
      <c r="D34" s="270">
        <f t="shared" ref="D34:I34" si="19">SUM(D33)</f>
        <v>0</v>
      </c>
      <c r="E34" s="264" t="e">
        <f t="shared" ref="E34:E35" si="20">(C34-B34)/B34</f>
        <v>#DIV/0!</v>
      </c>
      <c r="F34" s="276">
        <f t="shared" si="19"/>
        <v>0</v>
      </c>
      <c r="G34" s="178">
        <f t="shared" si="19"/>
        <v>0</v>
      </c>
      <c r="H34" s="178">
        <f t="shared" si="19"/>
        <v>0</v>
      </c>
      <c r="I34" s="178">
        <f t="shared" si="19"/>
        <v>0</v>
      </c>
      <c r="J34" s="179">
        <f>SUM(G34:I34)</f>
        <v>0</v>
      </c>
      <c r="K34" s="179"/>
      <c r="L34" s="179"/>
    </row>
    <row r="35" spans="1:12" ht="15" x14ac:dyDescent="0.25">
      <c r="A35" s="180" t="s">
        <v>479</v>
      </c>
      <c r="B35" s="168">
        <f>B30*0.7</f>
        <v>0</v>
      </c>
      <c r="C35" s="168"/>
      <c r="D35" s="268">
        <f t="shared" si="16"/>
        <v>0</v>
      </c>
      <c r="E35" s="280" t="e">
        <f t="shared" si="20"/>
        <v>#DIV/0!</v>
      </c>
      <c r="F35" s="257"/>
      <c r="G35" s="159"/>
      <c r="H35" s="162"/>
      <c r="I35" s="162"/>
      <c r="J35" s="232">
        <f>SUM(F35:I35)</f>
        <v>0</v>
      </c>
      <c r="K35" s="161"/>
      <c r="L35" s="160"/>
    </row>
    <row r="36" spans="1:12" ht="15.75" thickBot="1" x14ac:dyDescent="0.3">
      <c r="A36" s="234" t="s">
        <v>458</v>
      </c>
      <c r="B36" s="178">
        <f>B35</f>
        <v>0</v>
      </c>
      <c r="C36" s="178">
        <f>C35</f>
        <v>0</v>
      </c>
      <c r="D36" s="270">
        <f t="shared" ref="D36:I36" si="21">D35</f>
        <v>0</v>
      </c>
      <c r="E36" s="264" t="e">
        <f t="shared" ref="E36:E37" si="22">(C36-B36)/B36</f>
        <v>#DIV/0!</v>
      </c>
      <c r="F36" s="276">
        <f t="shared" si="21"/>
        <v>0</v>
      </c>
      <c r="G36" s="178">
        <f t="shared" si="21"/>
        <v>0</v>
      </c>
      <c r="H36" s="178">
        <f t="shared" si="21"/>
        <v>0</v>
      </c>
      <c r="I36" s="178">
        <f t="shared" si="21"/>
        <v>0</v>
      </c>
      <c r="J36" s="179">
        <f>SUM(G36:I36)</f>
        <v>0</v>
      </c>
      <c r="K36" s="179"/>
      <c r="L36" s="179"/>
    </row>
    <row r="37" spans="1:12" ht="15" x14ac:dyDescent="0.25">
      <c r="A37" s="180" t="s">
        <v>403</v>
      </c>
      <c r="B37" s="168"/>
      <c r="C37" s="168"/>
      <c r="D37" s="268">
        <f t="shared" si="16"/>
        <v>0</v>
      </c>
      <c r="E37" s="280" t="e">
        <f t="shared" si="22"/>
        <v>#DIV/0!</v>
      </c>
      <c r="F37" s="256"/>
      <c r="G37" s="162"/>
      <c r="H37" s="162"/>
      <c r="I37" s="162"/>
      <c r="J37" s="232">
        <f>SUM(F37:I37)</f>
        <v>0</v>
      </c>
      <c r="K37" s="161"/>
      <c r="L37" s="161"/>
    </row>
    <row r="38" spans="1:12" ht="15.75" thickBot="1" x14ac:dyDescent="0.3">
      <c r="A38" s="234" t="s">
        <v>480</v>
      </c>
      <c r="B38" s="178">
        <f>SUM(B37:B37)</f>
        <v>0</v>
      </c>
      <c r="C38" s="178">
        <f>SUM(C37:C37)</f>
        <v>0</v>
      </c>
      <c r="D38" s="270">
        <f>SUM(D37:D37)</f>
        <v>0</v>
      </c>
      <c r="E38" s="264" t="e">
        <f t="shared" ref="E38:E39" si="23">(C38-B38)/B38</f>
        <v>#DIV/0!</v>
      </c>
      <c r="F38" s="276">
        <f>SUM(F37:F37)</f>
        <v>0</v>
      </c>
      <c r="G38" s="178">
        <f t="shared" ref="G38:I38" si="24">SUM(G37:G37)</f>
        <v>0</v>
      </c>
      <c r="H38" s="178">
        <f t="shared" si="24"/>
        <v>0</v>
      </c>
      <c r="I38" s="178">
        <f t="shared" si="24"/>
        <v>0</v>
      </c>
      <c r="J38" s="179">
        <f>SUM(G38:I38)</f>
        <v>0</v>
      </c>
      <c r="K38" s="235"/>
      <c r="L38" s="235"/>
    </row>
    <row r="39" spans="1:12" ht="15.75" thickBot="1" x14ac:dyDescent="0.3">
      <c r="A39" s="177" t="s">
        <v>389</v>
      </c>
      <c r="B39" s="179">
        <f>B32+B34+B36+B38</f>
        <v>0</v>
      </c>
      <c r="C39" s="179">
        <f>C32+C34+C36+C38</f>
        <v>0</v>
      </c>
      <c r="D39" s="272">
        <f t="shared" ref="D39:I39" si="25">D32+D34+D36+D38</f>
        <v>0</v>
      </c>
      <c r="E39" s="264" t="e">
        <f t="shared" si="23"/>
        <v>#DIV/0!</v>
      </c>
      <c r="F39" s="277">
        <f t="shared" ref="F39" si="26">F32+F34+F36+F38</f>
        <v>0</v>
      </c>
      <c r="G39" s="179">
        <f t="shared" si="25"/>
        <v>0</v>
      </c>
      <c r="H39" s="179">
        <f t="shared" si="25"/>
        <v>0</v>
      </c>
      <c r="I39" s="179">
        <f t="shared" si="25"/>
        <v>0</v>
      </c>
      <c r="J39" s="179">
        <f>SUM(G39:I39)</f>
        <v>0</v>
      </c>
      <c r="K39" s="179"/>
      <c r="L39" s="179"/>
    </row>
    <row r="40" spans="1:12" ht="15.75" thickBot="1" x14ac:dyDescent="0.3">
      <c r="A40" s="302" t="s">
        <v>55</v>
      </c>
      <c r="B40" s="303">
        <f t="shared" ref="B40:I40" si="27">B30-B39</f>
        <v>0</v>
      </c>
      <c r="C40" s="303">
        <f t="shared" si="27"/>
        <v>0</v>
      </c>
      <c r="D40" s="304">
        <f t="shared" si="27"/>
        <v>0</v>
      </c>
      <c r="E40" s="312"/>
      <c r="F40" s="306">
        <f t="shared" si="27"/>
        <v>0</v>
      </c>
      <c r="G40" s="303">
        <f t="shared" si="27"/>
        <v>0</v>
      </c>
      <c r="H40" s="303">
        <f t="shared" si="27"/>
        <v>0</v>
      </c>
      <c r="I40" s="303">
        <f t="shared" si="27"/>
        <v>0</v>
      </c>
      <c r="J40" s="307">
        <f>SUM(F40:I40)</f>
        <v>0</v>
      </c>
      <c r="K40" s="182"/>
      <c r="L40" s="182"/>
    </row>
    <row r="41" spans="1:12" ht="15" x14ac:dyDescent="0.25">
      <c r="A41" s="181" t="s">
        <v>527</v>
      </c>
      <c r="B41" s="240" t="e">
        <f>B36/B39</f>
        <v>#DIV/0!</v>
      </c>
      <c r="C41" s="240" t="e">
        <f>C36/C39</f>
        <v>#DIV/0!</v>
      </c>
      <c r="D41" s="294"/>
      <c r="E41" s="300"/>
      <c r="F41" s="298" t="e">
        <f t="shared" ref="F41:I41" si="28">F36/F39</f>
        <v>#DIV/0!</v>
      </c>
      <c r="G41" s="240" t="e">
        <f t="shared" si="28"/>
        <v>#DIV/0!</v>
      </c>
      <c r="H41" s="240" t="e">
        <f t="shared" si="28"/>
        <v>#DIV/0!</v>
      </c>
      <c r="I41" s="240" t="e">
        <f t="shared" si="28"/>
        <v>#DIV/0!</v>
      </c>
      <c r="J41" s="240"/>
      <c r="K41" s="182"/>
      <c r="L41" s="154"/>
    </row>
    <row r="45" spans="1:12" ht="15" x14ac:dyDescent="0.25">
      <c r="A45" s="184"/>
    </row>
    <row r="46" spans="1:12" ht="24.95" customHeight="1" x14ac:dyDescent="0.2"/>
    <row r="47" spans="1:12" ht="24.95" customHeight="1" x14ac:dyDescent="0.2"/>
    <row r="48" spans="1:12" ht="24.95" customHeight="1" x14ac:dyDescent="0.2"/>
    <row r="49" ht="24.95"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sheetData>
  <conditionalFormatting sqref="J16:K16">
    <cfRule type="cellIs" dxfId="11" priority="5" operator="notEqual">
      <formula>#REF!</formula>
    </cfRule>
  </conditionalFormatting>
  <conditionalFormatting sqref="J20:K20">
    <cfRule type="cellIs" dxfId="10" priority="4" operator="notEqual">
      <formula>#REF!</formula>
    </cfRule>
  </conditionalFormatting>
  <conditionalFormatting sqref="J27:K27">
    <cfRule type="cellIs" dxfId="9" priority="3" operator="notEqual">
      <formula>#REF!</formula>
    </cfRule>
  </conditionalFormatting>
  <conditionalFormatting sqref="J29:K29">
    <cfRule type="cellIs" dxfId="8" priority="2" operator="notEqual">
      <formula>#REF!</formula>
    </cfRule>
  </conditionalFormatting>
  <pageMargins left="0.25" right="0.25" top="0.75" bottom="0.75" header="0.3" footer="0.3"/>
  <pageSetup paperSize="9" scale="89" fitToWidth="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375AA-ACCA-4660-AAC1-2EFDEF529DA5}">
  <dimension ref="A1:Q16"/>
  <sheetViews>
    <sheetView zoomScale="115" zoomScaleNormal="115" workbookViewId="0">
      <pane xSplit="2" ySplit="8" topLeftCell="F9" activePane="bottomRight" state="frozen"/>
      <selection activeCell="C8" sqref="C8"/>
      <selection pane="topRight" activeCell="C8" sqref="C8"/>
      <selection pane="bottomLeft" activeCell="C8" sqref="C8"/>
      <selection pane="bottomRight" activeCell="M9" sqref="M9:N15"/>
    </sheetView>
  </sheetViews>
  <sheetFormatPr baseColWidth="10" defaultRowHeight="15" outlineLevelCol="1" x14ac:dyDescent="0.25"/>
  <cols>
    <col min="1" max="1" width="8.7109375" customWidth="1"/>
    <col min="2" max="2" width="35.7109375" customWidth="1"/>
    <col min="3" max="3" width="18.28515625" customWidth="1"/>
    <col min="4" max="4" width="15.85546875" customWidth="1"/>
    <col min="5" max="5" width="15.28515625" customWidth="1"/>
    <col min="6" max="12" width="18.28515625" customWidth="1"/>
    <col min="13" max="16" width="18.28515625" customWidth="1" outlineLevel="1"/>
    <col min="17" max="17" width="15.7109375" customWidth="1" outlineLevel="1"/>
  </cols>
  <sheetData>
    <row r="1" spans="1:17" ht="18.75" x14ac:dyDescent="0.3">
      <c r="A1" s="81" t="s">
        <v>474</v>
      </c>
      <c r="B1" s="2"/>
    </row>
    <row r="2" spans="1:17" ht="18.75" x14ac:dyDescent="0.3">
      <c r="A2" s="81"/>
      <c r="B2" s="2"/>
    </row>
    <row r="3" spans="1:17" ht="15.75" x14ac:dyDescent="0.25">
      <c r="A3" s="185" t="str">
        <f>'WP 2 Finanzierungsplan'!A3</f>
        <v>Weiterleitungspartner (WP)</v>
      </c>
      <c r="B3" s="127"/>
      <c r="C3" s="152">
        <f>'WP 2 Finanzierungsplan'!B3</f>
        <v>0</v>
      </c>
    </row>
    <row r="4" spans="1:17" ht="15.75" x14ac:dyDescent="0.25">
      <c r="A4" s="185" t="str">
        <f>'Finanzierungsplan gesamt'!A4</f>
        <v xml:space="preserve">WBV-Doknr. </v>
      </c>
      <c r="B4" s="127"/>
      <c r="C4" s="186">
        <f>'Finanzierungsplan gesamt'!B4</f>
        <v>0</v>
      </c>
    </row>
    <row r="5" spans="1:17" x14ac:dyDescent="0.25">
      <c r="A5" s="127" t="s">
        <v>460</v>
      </c>
      <c r="B5" s="111"/>
      <c r="C5" s="152"/>
    </row>
    <row r="7" spans="1:17" x14ac:dyDescent="0.25">
      <c r="A7" s="187" t="s">
        <v>461</v>
      </c>
      <c r="B7" s="188"/>
      <c r="C7" s="188"/>
      <c r="D7" s="188"/>
      <c r="E7" s="188"/>
      <c r="F7" s="188"/>
      <c r="G7" s="188"/>
      <c r="H7" s="188"/>
      <c r="I7" s="188"/>
      <c r="J7" s="188"/>
      <c r="K7" s="188"/>
      <c r="L7" s="188"/>
      <c r="M7" s="188"/>
      <c r="N7" s="188"/>
      <c r="O7" s="189"/>
      <c r="P7" s="188"/>
      <c r="Q7" s="188"/>
    </row>
    <row r="8" spans="1:17" ht="78.75" x14ac:dyDescent="0.25">
      <c r="A8" s="190" t="s">
        <v>462</v>
      </c>
      <c r="B8" s="191" t="s">
        <v>463</v>
      </c>
      <c r="C8" s="190" t="s">
        <v>464</v>
      </c>
      <c r="D8" s="190" t="s">
        <v>465</v>
      </c>
      <c r="E8" s="192" t="s">
        <v>516</v>
      </c>
      <c r="F8" s="191" t="s">
        <v>517</v>
      </c>
      <c r="G8" s="191" t="s">
        <v>518</v>
      </c>
      <c r="H8" s="191" t="s">
        <v>466</v>
      </c>
      <c r="I8" s="191" t="s">
        <v>467</v>
      </c>
      <c r="J8" s="191" t="s">
        <v>468</v>
      </c>
      <c r="K8" s="191" t="s">
        <v>469</v>
      </c>
      <c r="L8" s="192" t="s">
        <v>515</v>
      </c>
      <c r="M8" s="192" t="s">
        <v>470</v>
      </c>
      <c r="N8" s="191" t="s">
        <v>471</v>
      </c>
      <c r="O8" s="191" t="s">
        <v>539</v>
      </c>
      <c r="P8" s="191" t="s">
        <v>472</v>
      </c>
      <c r="Q8" s="192" t="s">
        <v>473</v>
      </c>
    </row>
    <row r="9" spans="1:17" x14ac:dyDescent="0.25">
      <c r="A9" s="193">
        <v>1</v>
      </c>
      <c r="B9" s="301" t="s">
        <v>390</v>
      </c>
      <c r="C9" s="194"/>
      <c r="D9" s="195"/>
      <c r="E9" s="196"/>
      <c r="F9" s="209"/>
      <c r="G9" s="197"/>
      <c r="H9" s="210"/>
      <c r="I9" s="210"/>
      <c r="J9" s="195"/>
      <c r="K9" s="198"/>
      <c r="L9" s="198"/>
      <c r="M9" s="159">
        <f>K9*G9</f>
        <v>0</v>
      </c>
      <c r="N9" s="159">
        <f>M9*J9+L9</f>
        <v>0</v>
      </c>
      <c r="O9" s="199"/>
      <c r="P9" s="200">
        <f t="shared" ref="P9:P15" si="0">O9-M9</f>
        <v>0</v>
      </c>
      <c r="Q9" s="201"/>
    </row>
    <row r="10" spans="1:17" x14ac:dyDescent="0.25">
      <c r="A10" s="193">
        <v>2</v>
      </c>
      <c r="B10" s="194" t="s">
        <v>391</v>
      </c>
      <c r="C10" s="196"/>
      <c r="D10" s="195"/>
      <c r="E10" s="196"/>
      <c r="F10" s="209"/>
      <c r="G10" s="203"/>
      <c r="H10" s="210"/>
      <c r="I10" s="210"/>
      <c r="J10" s="202"/>
      <c r="K10" s="204"/>
      <c r="L10" s="204"/>
      <c r="M10" s="159">
        <f t="shared" ref="M10:M15" si="1">K10*G10</f>
        <v>0</v>
      </c>
      <c r="N10" s="159">
        <f t="shared" ref="N10:N15" si="2">M10*J10+L10</f>
        <v>0</v>
      </c>
      <c r="O10" s="205"/>
      <c r="P10" s="200">
        <f t="shared" si="0"/>
        <v>0</v>
      </c>
      <c r="Q10" s="201"/>
    </row>
    <row r="11" spans="1:17" x14ac:dyDescent="0.25">
      <c r="A11" s="193">
        <v>3</v>
      </c>
      <c r="B11" s="194" t="s">
        <v>392</v>
      </c>
      <c r="C11" s="196"/>
      <c r="D11" s="195"/>
      <c r="E11" s="196"/>
      <c r="F11" s="209"/>
      <c r="G11" s="203"/>
      <c r="H11" s="210"/>
      <c r="I11" s="210"/>
      <c r="J11" s="202"/>
      <c r="K11" s="204"/>
      <c r="L11" s="204"/>
      <c r="M11" s="159">
        <f t="shared" si="1"/>
        <v>0</v>
      </c>
      <c r="N11" s="159">
        <f t="shared" si="2"/>
        <v>0</v>
      </c>
      <c r="O11" s="205"/>
      <c r="P11" s="200">
        <f t="shared" si="0"/>
        <v>0</v>
      </c>
      <c r="Q11" s="201"/>
    </row>
    <row r="12" spans="1:17" x14ac:dyDescent="0.25">
      <c r="A12" s="193">
        <v>4</v>
      </c>
      <c r="B12" s="194" t="s">
        <v>393</v>
      </c>
      <c r="C12" s="196"/>
      <c r="D12" s="195"/>
      <c r="E12" s="196"/>
      <c r="F12" s="209"/>
      <c r="G12" s="203"/>
      <c r="H12" s="210"/>
      <c r="I12" s="210"/>
      <c r="J12" s="202"/>
      <c r="K12" s="204"/>
      <c r="L12" s="204"/>
      <c r="M12" s="159">
        <f t="shared" si="1"/>
        <v>0</v>
      </c>
      <c r="N12" s="159">
        <f t="shared" si="2"/>
        <v>0</v>
      </c>
      <c r="O12" s="205"/>
      <c r="P12" s="200">
        <f t="shared" si="0"/>
        <v>0</v>
      </c>
      <c r="Q12" s="201"/>
    </row>
    <row r="13" spans="1:17" x14ac:dyDescent="0.25">
      <c r="A13" s="193">
        <v>5</v>
      </c>
      <c r="B13" s="194" t="s">
        <v>506</v>
      </c>
      <c r="C13" s="196"/>
      <c r="D13" s="195"/>
      <c r="E13" s="196"/>
      <c r="F13" s="209"/>
      <c r="G13" s="203"/>
      <c r="H13" s="210"/>
      <c r="I13" s="210"/>
      <c r="J13" s="202"/>
      <c r="K13" s="204"/>
      <c r="L13" s="204"/>
      <c r="M13" s="159">
        <f t="shared" si="1"/>
        <v>0</v>
      </c>
      <c r="N13" s="159">
        <f t="shared" si="2"/>
        <v>0</v>
      </c>
      <c r="O13" s="205"/>
      <c r="P13" s="200">
        <f t="shared" si="0"/>
        <v>0</v>
      </c>
      <c r="Q13" s="201"/>
    </row>
    <row r="14" spans="1:17" x14ac:dyDescent="0.25">
      <c r="A14" s="193">
        <v>6</v>
      </c>
      <c r="B14" s="194" t="s">
        <v>394</v>
      </c>
      <c r="C14" s="196"/>
      <c r="D14" s="195"/>
      <c r="E14" s="196"/>
      <c r="F14" s="209"/>
      <c r="G14" s="203"/>
      <c r="H14" s="210"/>
      <c r="I14" s="210"/>
      <c r="J14" s="202"/>
      <c r="K14" s="204"/>
      <c r="L14" s="204"/>
      <c r="M14" s="159">
        <f t="shared" si="1"/>
        <v>0</v>
      </c>
      <c r="N14" s="159">
        <f t="shared" si="2"/>
        <v>0</v>
      </c>
      <c r="O14" s="205"/>
      <c r="P14" s="200">
        <f t="shared" si="0"/>
        <v>0</v>
      </c>
      <c r="Q14" s="201"/>
    </row>
    <row r="15" spans="1:17" x14ac:dyDescent="0.25">
      <c r="A15" s="193">
        <v>7</v>
      </c>
      <c r="B15" s="194" t="s">
        <v>505</v>
      </c>
      <c r="C15" s="196"/>
      <c r="D15" s="195"/>
      <c r="E15" s="196"/>
      <c r="F15" s="209"/>
      <c r="G15" s="203"/>
      <c r="H15" s="210"/>
      <c r="I15" s="210"/>
      <c r="J15" s="202"/>
      <c r="K15" s="204"/>
      <c r="L15" s="204"/>
      <c r="M15" s="159">
        <f t="shared" si="1"/>
        <v>0</v>
      </c>
      <c r="N15" s="159">
        <f t="shared" si="2"/>
        <v>0</v>
      </c>
      <c r="O15" s="205"/>
      <c r="P15" s="200">
        <f t="shared" si="0"/>
        <v>0</v>
      </c>
      <c r="Q15" s="201"/>
    </row>
    <row r="16" spans="1:17" x14ac:dyDescent="0.25">
      <c r="A16" s="2"/>
    </row>
  </sheetData>
  <dataValidations disablePrompts="1" count="1">
    <dataValidation type="list" allowBlank="1" showInputMessage="1" showErrorMessage="1" sqref="B9:B15" xr:uid="{4177BFAF-A943-4F41-9178-6D9912C433C6}">
      <formula1>$B$9:$B$15</formula1>
    </dataValidation>
  </dataValidations>
  <pageMargins left="0.7" right="0.7" top="0.78740157499999996" bottom="0.78740157499999996"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CD66D-0EA5-456E-BF53-57F54B7989FB}">
  <sheetPr>
    <pageSetUpPr fitToPage="1"/>
  </sheetPr>
  <dimension ref="A1:L57"/>
  <sheetViews>
    <sheetView zoomScale="115" zoomScaleNormal="115" workbookViewId="0">
      <pane xSplit="2" ySplit="8" topLeftCell="C14" activePane="bottomRight" state="frozen"/>
      <selection pane="topRight" activeCell="C1" sqref="C1"/>
      <selection pane="bottomLeft" activeCell="A9" sqref="A9"/>
      <selection pane="bottomRight" activeCell="K24" sqref="K24"/>
    </sheetView>
  </sheetViews>
  <sheetFormatPr baseColWidth="10" defaultColWidth="11.42578125" defaultRowHeight="14.25" outlineLevelCol="1" x14ac:dyDescent="0.2"/>
  <cols>
    <col min="1" max="1" width="35.7109375" style="150" customWidth="1"/>
    <col min="2" max="2" width="18.140625" style="148" customWidth="1"/>
    <col min="3" max="3" width="20.5703125" style="148" bestFit="1" customWidth="1"/>
    <col min="4" max="5" width="16" style="148" customWidth="1"/>
    <col min="6" max="6" width="16" style="148" hidden="1" customWidth="1" outlineLevel="1"/>
    <col min="7" max="9" width="20.5703125" style="148" hidden="1" customWidth="1" outlineLevel="1"/>
    <col min="10" max="10" width="16" style="148" hidden="1" customWidth="1" outlineLevel="1"/>
    <col min="11" max="11" width="40" style="148" customWidth="1" collapsed="1"/>
    <col min="12" max="12" width="42.7109375" style="148" customWidth="1"/>
    <col min="13" max="18" width="17.5703125" style="150" customWidth="1"/>
    <col min="19" max="16384" width="11.42578125" style="150"/>
  </cols>
  <sheetData>
    <row r="1" spans="1:12" ht="18.75" x14ac:dyDescent="0.3">
      <c r="A1" s="147" t="s">
        <v>443</v>
      </c>
      <c r="L1" s="149"/>
    </row>
    <row r="2" spans="1:12" ht="10.5" customHeight="1" x14ac:dyDescent="0.3">
      <c r="A2" s="147"/>
    </row>
    <row r="3" spans="1:12" ht="18.75" x14ac:dyDescent="0.3">
      <c r="A3" s="151" t="s">
        <v>537</v>
      </c>
      <c r="B3" s="152"/>
      <c r="K3" s="263" t="s">
        <v>497</v>
      </c>
    </row>
    <row r="4" spans="1:12" ht="18.75" x14ac:dyDescent="0.3">
      <c r="A4" s="153" t="s">
        <v>445</v>
      </c>
      <c r="B4" s="152">
        <f>'Finanzierungsplan gesamt'!B4</f>
        <v>0</v>
      </c>
      <c r="K4" s="263" t="s">
        <v>498</v>
      </c>
    </row>
    <row r="5" spans="1:12" ht="15" x14ac:dyDescent="0.25">
      <c r="A5" s="207" t="s">
        <v>485</v>
      </c>
      <c r="B5" s="152"/>
    </row>
    <row r="6" spans="1:12" ht="15.75" thickBot="1" x14ac:dyDescent="0.3">
      <c r="A6" s="154"/>
    </row>
    <row r="7" spans="1:12" ht="16.5" thickBot="1" x14ac:dyDescent="0.3">
      <c r="A7" s="154"/>
      <c r="B7" s="243" t="s">
        <v>526</v>
      </c>
      <c r="C7" s="244" t="s">
        <v>446</v>
      </c>
      <c r="D7" s="291" t="s">
        <v>447</v>
      </c>
      <c r="E7" s="155" t="s">
        <v>503</v>
      </c>
      <c r="F7" s="246">
        <v>2021</v>
      </c>
      <c r="G7" s="295">
        <v>2022</v>
      </c>
      <c r="H7" s="246">
        <v>2023</v>
      </c>
      <c r="I7" s="246">
        <v>2024</v>
      </c>
      <c r="J7" s="245" t="s">
        <v>236</v>
      </c>
      <c r="K7" s="156" t="s">
        <v>536</v>
      </c>
      <c r="L7" s="156" t="s">
        <v>535</v>
      </c>
    </row>
    <row r="8" spans="1:12" ht="15.75" x14ac:dyDescent="0.25">
      <c r="A8" s="154"/>
      <c r="B8" s="155"/>
      <c r="C8" s="155"/>
      <c r="D8" s="266"/>
      <c r="E8" s="155"/>
      <c r="F8" s="274">
        <f>'Finanzierungsplan gesamt'!F8</f>
        <v>0</v>
      </c>
      <c r="G8" s="274">
        <f>'Finanzierungsplan gesamt'!G8</f>
        <v>0</v>
      </c>
      <c r="H8" s="274">
        <f>'Finanzierungsplan gesamt'!H8</f>
        <v>0</v>
      </c>
      <c r="I8" s="274">
        <f>'Finanzierungsplan gesamt'!I8</f>
        <v>0</v>
      </c>
      <c r="J8" s="247">
        <f>SUM(F8:I8)</f>
        <v>0</v>
      </c>
      <c r="K8" s="241"/>
      <c r="L8" s="242"/>
    </row>
    <row r="9" spans="1:12" ht="15" x14ac:dyDescent="0.25">
      <c r="A9" t="str">
        <f>'Stellenplan Antragst.-ErstZE'!B9</f>
        <v>A.1.25 Projektleitung</v>
      </c>
      <c r="B9" s="157">
        <f>'WP 3 Stellenplan'!N9</f>
        <v>0</v>
      </c>
      <c r="C9" s="208"/>
      <c r="D9" s="271">
        <f t="shared" ref="D9:D15" si="0">C9-B9</f>
        <v>0</v>
      </c>
      <c r="E9" s="280" t="e">
        <f t="shared" ref="E9:E16" si="1">(C9-B9)/B9</f>
        <v>#DIV/0!</v>
      </c>
      <c r="F9" s="162"/>
      <c r="G9" s="313"/>
      <c r="H9" s="159"/>
      <c r="I9" s="159"/>
      <c r="J9" s="232">
        <f>SUM(F9:I9)</f>
        <v>0</v>
      </c>
      <c r="K9" s="161"/>
      <c r="L9" s="160"/>
    </row>
    <row r="10" spans="1:12" ht="15" x14ac:dyDescent="0.25">
      <c r="A10" t="str">
        <f>'Stellenplan Antragst.-ErstZE'!B10</f>
        <v>A.1.26 Wissenschaftliche Mitarbeit</v>
      </c>
      <c r="B10" s="157">
        <f>'WP 3 Stellenplan'!N10</f>
        <v>0</v>
      </c>
      <c r="C10" s="158"/>
      <c r="D10" s="268">
        <f t="shared" si="0"/>
        <v>0</v>
      </c>
      <c r="E10" s="280" t="e">
        <f t="shared" si="1"/>
        <v>#DIV/0!</v>
      </c>
      <c r="F10" s="162"/>
      <c r="G10" s="314"/>
      <c r="H10" s="162"/>
      <c r="I10" s="162"/>
      <c r="J10" s="232">
        <f t="shared" ref="J10:J19" si="2">SUM(F10:I10)</f>
        <v>0</v>
      </c>
      <c r="K10" s="161"/>
      <c r="L10" s="160"/>
    </row>
    <row r="11" spans="1:12" ht="15" x14ac:dyDescent="0.25">
      <c r="A11" t="str">
        <f>'Stellenplan Antragst.-ErstZE'!B11</f>
        <v>A.1.27 Beratung</v>
      </c>
      <c r="B11" s="157">
        <f>'WP 3 Stellenplan'!N11</f>
        <v>0</v>
      </c>
      <c r="C11" s="158"/>
      <c r="D11" s="268">
        <f t="shared" ref="D11" si="3">C11-B11</f>
        <v>0</v>
      </c>
      <c r="E11" s="280" t="e">
        <f t="shared" ref="E11" si="4">(C11-B11)/B11</f>
        <v>#DIV/0!</v>
      </c>
      <c r="F11" s="162"/>
      <c r="G11" s="314"/>
      <c r="H11" s="162"/>
      <c r="I11" s="162"/>
      <c r="J11" s="232">
        <f t="shared" ref="J11" si="5">SUM(F11:I11)</f>
        <v>0</v>
      </c>
      <c r="K11" s="161"/>
      <c r="L11" s="160"/>
    </row>
    <row r="12" spans="1:12" ht="15" x14ac:dyDescent="0.25">
      <c r="A12" t="str">
        <f>'Stellenplan Antragst.-ErstZE'!B12</f>
        <v xml:space="preserve">A.1.28 Projektadministration </v>
      </c>
      <c r="B12" s="157">
        <f>'WP 3 Stellenplan'!N11</f>
        <v>0</v>
      </c>
      <c r="C12" s="158"/>
      <c r="D12" s="268">
        <f t="shared" si="0"/>
        <v>0</v>
      </c>
      <c r="E12" s="280" t="e">
        <f t="shared" si="1"/>
        <v>#DIV/0!</v>
      </c>
      <c r="F12" s="162"/>
      <c r="G12" s="314"/>
      <c r="H12" s="162"/>
      <c r="I12" s="162"/>
      <c r="J12" s="232">
        <f t="shared" si="2"/>
        <v>0</v>
      </c>
      <c r="K12" s="161"/>
      <c r="L12" s="160"/>
    </row>
    <row r="13" spans="1:12" ht="15" x14ac:dyDescent="0.25">
      <c r="A13" t="str">
        <f>'Stellenplan Antragst.-ErstZE'!B13</f>
        <v xml:space="preserve">A.1 29 Wissenschaftliche Hilfskraft </v>
      </c>
      <c r="B13" s="157">
        <f>'WP 3 Stellenplan'!N12</f>
        <v>0</v>
      </c>
      <c r="C13" s="158"/>
      <c r="D13" s="268">
        <f t="shared" si="0"/>
        <v>0</v>
      </c>
      <c r="E13" s="280" t="e">
        <f t="shared" si="1"/>
        <v>#DIV/0!</v>
      </c>
      <c r="F13" s="162"/>
      <c r="G13" s="313"/>
      <c r="H13" s="162"/>
      <c r="I13" s="162"/>
      <c r="J13" s="232">
        <f t="shared" si="2"/>
        <v>0</v>
      </c>
      <c r="K13" s="161"/>
      <c r="L13" s="160"/>
    </row>
    <row r="14" spans="1:12" ht="15" x14ac:dyDescent="0.25">
      <c r="A14" t="str">
        <f>'Stellenplan Antragst.-ErstZE'!B14</f>
        <v xml:space="preserve">A.1.30 Studentische Hilfskraft </v>
      </c>
      <c r="B14" s="157">
        <f>'WP 3 Stellenplan'!N13</f>
        <v>0</v>
      </c>
      <c r="C14" s="158"/>
      <c r="D14" s="268">
        <f t="shared" si="0"/>
        <v>0</v>
      </c>
      <c r="E14" s="280" t="e">
        <f t="shared" si="1"/>
        <v>#DIV/0!</v>
      </c>
      <c r="F14" s="162"/>
      <c r="G14" s="314"/>
      <c r="H14" s="162"/>
      <c r="I14" s="162"/>
      <c r="J14" s="232">
        <f t="shared" si="2"/>
        <v>0</v>
      </c>
      <c r="K14" s="161"/>
      <c r="L14" s="160"/>
    </row>
    <row r="15" spans="1:12" ht="15" x14ac:dyDescent="0.25">
      <c r="A15" t="str">
        <f>'Stellenplan Antragst.-ErstZE'!B15</f>
        <v xml:space="preserve">A.1.31 Sonstiges </v>
      </c>
      <c r="B15" s="157">
        <f>'WP 3 Stellenplan'!N14</f>
        <v>0</v>
      </c>
      <c r="C15" s="158"/>
      <c r="D15" s="268">
        <f t="shared" si="0"/>
        <v>0</v>
      </c>
      <c r="E15" s="280" t="e">
        <f t="shared" si="1"/>
        <v>#DIV/0!</v>
      </c>
      <c r="F15" s="162"/>
      <c r="G15" s="314"/>
      <c r="H15" s="162"/>
      <c r="I15" s="162"/>
      <c r="J15" s="232">
        <f t="shared" si="2"/>
        <v>0</v>
      </c>
      <c r="K15" s="161"/>
      <c r="L15" s="160"/>
    </row>
    <row r="16" spans="1:12" ht="15" x14ac:dyDescent="0.25">
      <c r="A16" s="163" t="s">
        <v>448</v>
      </c>
      <c r="B16" s="164">
        <f>SUM(B9:B15)</f>
        <v>0</v>
      </c>
      <c r="C16" s="164">
        <f t="shared" ref="C16:I16" si="6">SUM(C9:C15)</f>
        <v>0</v>
      </c>
      <c r="D16" s="269">
        <f t="shared" si="6"/>
        <v>0</v>
      </c>
      <c r="E16" s="264" t="e">
        <f t="shared" si="1"/>
        <v>#DIV/0!</v>
      </c>
      <c r="F16" s="299"/>
      <c r="G16" s="275">
        <f t="shared" si="6"/>
        <v>0</v>
      </c>
      <c r="H16" s="164">
        <f t="shared" si="6"/>
        <v>0</v>
      </c>
      <c r="I16" s="164">
        <f t="shared" si="6"/>
        <v>0</v>
      </c>
      <c r="J16" s="166">
        <f>SUM(G16:I16)</f>
        <v>0</v>
      </c>
      <c r="K16" s="166"/>
      <c r="L16" s="166"/>
    </row>
    <row r="17" spans="1:12" ht="15" x14ac:dyDescent="0.25">
      <c r="A17" s="167" t="s">
        <v>449</v>
      </c>
      <c r="B17" s="168"/>
      <c r="C17" s="158"/>
      <c r="D17" s="268">
        <f>C17-B17</f>
        <v>0</v>
      </c>
      <c r="E17" s="280" t="e">
        <f t="shared" ref="E17:E20" si="7">(C17-B17)/B17</f>
        <v>#DIV/0!</v>
      </c>
      <c r="F17" s="162"/>
      <c r="G17" s="313"/>
      <c r="H17" s="162"/>
      <c r="I17" s="162"/>
      <c r="J17" s="232">
        <f t="shared" si="2"/>
        <v>0</v>
      </c>
      <c r="K17" s="161"/>
      <c r="L17" s="160"/>
    </row>
    <row r="18" spans="1:12" ht="15" x14ac:dyDescent="0.25">
      <c r="A18" s="163" t="s">
        <v>450</v>
      </c>
      <c r="B18" s="168"/>
      <c r="C18" s="158"/>
      <c r="D18" s="268">
        <f>C18-B18</f>
        <v>0</v>
      </c>
      <c r="E18" s="280" t="e">
        <f t="shared" si="7"/>
        <v>#DIV/0!</v>
      </c>
      <c r="F18" s="162"/>
      <c r="G18" s="314"/>
      <c r="H18" s="162"/>
      <c r="I18" s="162"/>
      <c r="J18" s="232">
        <f>SUM(F18:I18)</f>
        <v>0</v>
      </c>
      <c r="K18" s="161"/>
      <c r="L18" s="161"/>
    </row>
    <row r="19" spans="1:12" ht="15" x14ac:dyDescent="0.25">
      <c r="A19" s="169" t="s">
        <v>494</v>
      </c>
      <c r="B19" s="168"/>
      <c r="C19" s="158"/>
      <c r="D19" s="268">
        <f>C19-B19</f>
        <v>0</v>
      </c>
      <c r="E19" s="280" t="e">
        <f t="shared" si="7"/>
        <v>#DIV/0!</v>
      </c>
      <c r="F19" s="162"/>
      <c r="G19" s="314"/>
      <c r="H19" s="162"/>
      <c r="I19" s="162"/>
      <c r="J19" s="232">
        <f t="shared" si="2"/>
        <v>0</v>
      </c>
      <c r="K19" s="161"/>
      <c r="L19" s="161"/>
    </row>
    <row r="20" spans="1:12" ht="15" x14ac:dyDescent="0.25">
      <c r="A20" s="163" t="s">
        <v>452</v>
      </c>
      <c r="B20" s="164">
        <f>SUM(B17:B19)</f>
        <v>0</v>
      </c>
      <c r="C20" s="164">
        <f t="shared" ref="C20:I20" si="8">SUM(C17:C19)</f>
        <v>0</v>
      </c>
      <c r="D20" s="269">
        <f t="shared" si="8"/>
        <v>0</v>
      </c>
      <c r="E20" s="264" t="e">
        <f t="shared" si="7"/>
        <v>#DIV/0!</v>
      </c>
      <c r="F20" s="299"/>
      <c r="G20" s="275">
        <f t="shared" si="8"/>
        <v>0</v>
      </c>
      <c r="H20" s="164">
        <f t="shared" si="8"/>
        <v>0</v>
      </c>
      <c r="I20" s="164">
        <f t="shared" si="8"/>
        <v>0</v>
      </c>
      <c r="J20" s="166">
        <f>SUM(G20:I20)</f>
        <v>0</v>
      </c>
      <c r="K20" s="171"/>
      <c r="L20" s="171"/>
    </row>
    <row r="21" spans="1:12" ht="15" x14ac:dyDescent="0.25">
      <c r="A21" s="163" t="s">
        <v>398</v>
      </c>
      <c r="B21" s="168"/>
      <c r="C21" s="158"/>
      <c r="D21" s="268">
        <f t="shared" ref="D21:D26" si="9">C21-B21</f>
        <v>0</v>
      </c>
      <c r="E21" s="280" t="e">
        <f t="shared" ref="E21:E27" si="10">(C21-B21)/B21</f>
        <v>#DIV/0!</v>
      </c>
      <c r="F21" s="162"/>
      <c r="G21" s="313"/>
      <c r="H21" s="162"/>
      <c r="I21" s="162"/>
      <c r="J21" s="232">
        <f>SUM(F21:I21)</f>
        <v>0</v>
      </c>
      <c r="K21" s="161"/>
      <c r="L21" s="160"/>
    </row>
    <row r="22" spans="1:12" ht="15" x14ac:dyDescent="0.25">
      <c r="A22" s="163" t="s">
        <v>397</v>
      </c>
      <c r="B22" s="168"/>
      <c r="C22" s="158"/>
      <c r="D22" s="268">
        <f t="shared" si="9"/>
        <v>0</v>
      </c>
      <c r="E22" s="280" t="e">
        <f t="shared" si="10"/>
        <v>#DIV/0!</v>
      </c>
      <c r="F22" s="162"/>
      <c r="G22" s="314"/>
      <c r="H22" s="162"/>
      <c r="I22" s="162"/>
      <c r="J22" s="232">
        <f>SUM(F22:I22)</f>
        <v>0</v>
      </c>
      <c r="K22" s="161"/>
      <c r="L22" s="160"/>
    </row>
    <row r="23" spans="1:12" ht="15" x14ac:dyDescent="0.25">
      <c r="A23" s="172" t="s">
        <v>495</v>
      </c>
      <c r="B23" s="168"/>
      <c r="C23" s="158"/>
      <c r="D23" s="268">
        <f t="shared" si="9"/>
        <v>0</v>
      </c>
      <c r="E23" s="280" t="e">
        <f t="shared" si="10"/>
        <v>#DIV/0!</v>
      </c>
      <c r="F23" s="162"/>
      <c r="G23" s="314"/>
      <c r="H23" s="162"/>
      <c r="I23" s="162"/>
      <c r="J23" s="232">
        <f t="shared" ref="J23:J28" si="11">SUM(F23:I23)</f>
        <v>0</v>
      </c>
      <c r="K23" s="161"/>
      <c r="L23" s="161"/>
    </row>
    <row r="24" spans="1:12" ht="15" x14ac:dyDescent="0.25">
      <c r="A24" s="163" t="s">
        <v>395</v>
      </c>
      <c r="B24" s="168"/>
      <c r="C24" s="158"/>
      <c r="D24" s="268">
        <f t="shared" si="9"/>
        <v>0</v>
      </c>
      <c r="E24" s="280" t="e">
        <f t="shared" si="10"/>
        <v>#DIV/0!</v>
      </c>
      <c r="F24" s="162"/>
      <c r="G24" s="314"/>
      <c r="H24" s="162"/>
      <c r="I24" s="162"/>
      <c r="J24" s="232">
        <f t="shared" si="11"/>
        <v>0</v>
      </c>
      <c r="K24" s="161"/>
      <c r="L24" s="161"/>
    </row>
    <row r="25" spans="1:12" ht="15" x14ac:dyDescent="0.25">
      <c r="A25" s="163" t="s">
        <v>400</v>
      </c>
      <c r="B25" s="168"/>
      <c r="C25" s="158"/>
      <c r="D25" s="268">
        <f t="shared" si="9"/>
        <v>0</v>
      </c>
      <c r="E25" s="280" t="e">
        <f t="shared" si="10"/>
        <v>#DIV/0!</v>
      </c>
      <c r="F25" s="162"/>
      <c r="G25" s="313"/>
      <c r="H25" s="162"/>
      <c r="I25" s="162"/>
      <c r="J25" s="232">
        <f t="shared" si="11"/>
        <v>0</v>
      </c>
      <c r="K25" s="161"/>
      <c r="L25" s="160"/>
    </row>
    <row r="26" spans="1:12" ht="15" x14ac:dyDescent="0.25">
      <c r="A26" s="163" t="s">
        <v>453</v>
      </c>
      <c r="B26" s="168"/>
      <c r="C26" s="158"/>
      <c r="D26" s="268">
        <f t="shared" si="9"/>
        <v>0</v>
      </c>
      <c r="E26" s="280" t="e">
        <f t="shared" si="10"/>
        <v>#DIV/0!</v>
      </c>
      <c r="F26" s="162"/>
      <c r="G26" s="314"/>
      <c r="H26" s="162"/>
      <c r="I26" s="162"/>
      <c r="J26" s="232">
        <f t="shared" si="11"/>
        <v>0</v>
      </c>
      <c r="K26" s="161"/>
      <c r="L26" s="160"/>
    </row>
    <row r="27" spans="1:12" ht="15" x14ac:dyDescent="0.25">
      <c r="A27" s="163" t="s">
        <v>454</v>
      </c>
      <c r="B27" s="164">
        <f>SUM(B21:B26)</f>
        <v>0</v>
      </c>
      <c r="C27" s="164">
        <f t="shared" ref="C27:I27" si="12">SUM(C21:C26)</f>
        <v>0</v>
      </c>
      <c r="D27" s="269">
        <f t="shared" si="12"/>
        <v>0</v>
      </c>
      <c r="E27" s="264" t="e">
        <f t="shared" si="10"/>
        <v>#DIV/0!</v>
      </c>
      <c r="F27" s="299"/>
      <c r="G27" s="275">
        <f t="shared" si="12"/>
        <v>0</v>
      </c>
      <c r="H27" s="164">
        <f t="shared" si="12"/>
        <v>0</v>
      </c>
      <c r="I27" s="164">
        <f t="shared" si="12"/>
        <v>0</v>
      </c>
      <c r="J27" s="166">
        <f>SUM(G27:I27)</f>
        <v>0</v>
      </c>
      <c r="K27" s="171"/>
      <c r="L27" s="171"/>
    </row>
    <row r="28" spans="1:12" ht="15" x14ac:dyDescent="0.25">
      <c r="A28" s="173" t="s">
        <v>401</v>
      </c>
      <c r="B28" s="168"/>
      <c r="C28" s="158"/>
      <c r="D28" s="268">
        <f>C28-B28</f>
        <v>0</v>
      </c>
      <c r="E28" s="280" t="e">
        <f t="shared" ref="E28:E30" si="13">(C28-B28)/B28</f>
        <v>#DIV/0!</v>
      </c>
      <c r="F28" s="162"/>
      <c r="G28" s="313"/>
      <c r="H28" s="162"/>
      <c r="I28" s="162"/>
      <c r="J28" s="232">
        <f t="shared" si="11"/>
        <v>0</v>
      </c>
      <c r="K28" s="161"/>
      <c r="L28" s="160"/>
    </row>
    <row r="29" spans="1:12" ht="15" x14ac:dyDescent="0.25">
      <c r="A29" s="163" t="s">
        <v>455</v>
      </c>
      <c r="B29" s="164">
        <f>SUM(B28:B28)</f>
        <v>0</v>
      </c>
      <c r="C29" s="164">
        <f t="shared" ref="C29:I29" si="14">SUM(C28:C28)</f>
        <v>0</v>
      </c>
      <c r="D29" s="269">
        <f t="shared" si="14"/>
        <v>0</v>
      </c>
      <c r="E29" s="264" t="e">
        <f t="shared" si="13"/>
        <v>#DIV/0!</v>
      </c>
      <c r="F29" s="299"/>
      <c r="G29" s="275">
        <f t="shared" si="14"/>
        <v>0</v>
      </c>
      <c r="H29" s="164">
        <f t="shared" si="14"/>
        <v>0</v>
      </c>
      <c r="I29" s="164">
        <f t="shared" si="14"/>
        <v>0</v>
      </c>
      <c r="J29" s="166">
        <f>SUM(G29:I29)</f>
        <v>0</v>
      </c>
      <c r="K29" s="171"/>
      <c r="L29" s="171"/>
    </row>
    <row r="30" spans="1:12" ht="15.75" thickBot="1" x14ac:dyDescent="0.3">
      <c r="A30" s="177" t="s">
        <v>259</v>
      </c>
      <c r="B30" s="178">
        <f>SUM(B16,B20,B27,B29)</f>
        <v>0</v>
      </c>
      <c r="C30" s="178">
        <f t="shared" ref="C30:J30" si="15">SUM(C16,C20,C27,C29)</f>
        <v>0</v>
      </c>
      <c r="D30" s="270">
        <f t="shared" si="15"/>
        <v>0</v>
      </c>
      <c r="E30" s="264" t="e">
        <f t="shared" si="13"/>
        <v>#DIV/0!</v>
      </c>
      <c r="F30" s="299"/>
      <c r="G30" s="276">
        <f>SUM(G16,G20,G27,G29)</f>
        <v>0</v>
      </c>
      <c r="H30" s="178">
        <f t="shared" si="15"/>
        <v>0</v>
      </c>
      <c r="I30" s="178">
        <f t="shared" si="15"/>
        <v>0</v>
      </c>
      <c r="J30" s="178">
        <f t="shared" si="15"/>
        <v>0</v>
      </c>
      <c r="K30" s="179"/>
      <c r="L30" s="179"/>
    </row>
    <row r="31" spans="1:12" ht="15" x14ac:dyDescent="0.25">
      <c r="A31" s="180" t="s">
        <v>402</v>
      </c>
      <c r="B31" s="168"/>
      <c r="C31" s="168"/>
      <c r="D31" s="268">
        <f t="shared" ref="D31:D38" si="16">C31-B31</f>
        <v>0</v>
      </c>
      <c r="E31" s="280" t="e">
        <f t="shared" ref="E31:E32" si="17">(C31-B31)/B31</f>
        <v>#DIV/0!</v>
      </c>
      <c r="F31" s="162"/>
      <c r="G31" s="313"/>
      <c r="H31" s="162"/>
      <c r="I31" s="162"/>
      <c r="J31" s="232">
        <f t="shared" ref="J31" si="18">SUM(F31:I31)</f>
        <v>0</v>
      </c>
      <c r="K31" s="161"/>
      <c r="L31" s="161"/>
    </row>
    <row r="32" spans="1:12" ht="15.75" thickBot="1" x14ac:dyDescent="0.3">
      <c r="A32" s="234" t="s">
        <v>477</v>
      </c>
      <c r="B32" s="178">
        <f>SUM(B31:B31)</f>
        <v>0</v>
      </c>
      <c r="C32" s="178">
        <f>SUM(C31:C31)</f>
        <v>0</v>
      </c>
      <c r="D32" s="270">
        <f>SUM(D31:D31)</f>
        <v>0</v>
      </c>
      <c r="E32" s="264" t="e">
        <f t="shared" si="17"/>
        <v>#DIV/0!</v>
      </c>
      <c r="F32" s="299"/>
      <c r="G32" s="276">
        <f>SUM(G31:G31)</f>
        <v>0</v>
      </c>
      <c r="H32" s="178">
        <f>SUM(H31:H31)</f>
        <v>0</v>
      </c>
      <c r="I32" s="178">
        <f>SUM(I31:I31)</f>
        <v>0</v>
      </c>
      <c r="J32" s="179">
        <f>SUM(G32:I32)</f>
        <v>0</v>
      </c>
      <c r="K32" s="171"/>
      <c r="L32" s="171"/>
    </row>
    <row r="33" spans="1:12" ht="15" x14ac:dyDescent="0.25">
      <c r="A33" s="231" t="s">
        <v>457</v>
      </c>
      <c r="B33" s="157">
        <f>B29</f>
        <v>0</v>
      </c>
      <c r="C33" s="157">
        <f>C29</f>
        <v>0</v>
      </c>
      <c r="D33" s="271">
        <f t="shared" si="16"/>
        <v>0</v>
      </c>
      <c r="E33" s="280" t="e">
        <f t="shared" ref="E33:E34" si="19">(C33-B33)/B33</f>
        <v>#DIV/0!</v>
      </c>
      <c r="F33" s="162"/>
      <c r="G33" s="313"/>
      <c r="H33" s="159"/>
      <c r="I33" s="159"/>
      <c r="J33" s="232">
        <f t="shared" ref="J33" si="20">SUM(G33:I33)</f>
        <v>0</v>
      </c>
      <c r="K33" s="233"/>
      <c r="L33" s="233"/>
    </row>
    <row r="34" spans="1:12" ht="15.75" thickBot="1" x14ac:dyDescent="0.3">
      <c r="A34" s="234" t="s">
        <v>478</v>
      </c>
      <c r="B34" s="178">
        <f>SUM(B33)</f>
        <v>0</v>
      </c>
      <c r="C34" s="178">
        <f t="shared" ref="C34:I34" si="21">SUM(C33)</f>
        <v>0</v>
      </c>
      <c r="D34" s="270">
        <f t="shared" si="21"/>
        <v>0</v>
      </c>
      <c r="E34" s="264" t="e">
        <f t="shared" si="19"/>
        <v>#DIV/0!</v>
      </c>
      <c r="F34" s="299"/>
      <c r="G34" s="276">
        <f t="shared" si="21"/>
        <v>0</v>
      </c>
      <c r="H34" s="178">
        <f t="shared" si="21"/>
        <v>0</v>
      </c>
      <c r="I34" s="178">
        <f t="shared" si="21"/>
        <v>0</v>
      </c>
      <c r="J34" s="179">
        <f>SUM(G34:I34)</f>
        <v>0</v>
      </c>
      <c r="K34" s="171"/>
      <c r="L34" s="171"/>
    </row>
    <row r="35" spans="1:12" ht="15" x14ac:dyDescent="0.25">
      <c r="A35" s="180" t="s">
        <v>479</v>
      </c>
      <c r="B35" s="168">
        <f>B30*0.7</f>
        <v>0</v>
      </c>
      <c r="C35" s="168"/>
      <c r="D35" s="268">
        <f t="shared" si="16"/>
        <v>0</v>
      </c>
      <c r="E35" s="280" t="e">
        <f t="shared" ref="E35:E36" si="22">(C35-B35)/B35</f>
        <v>#DIV/0!</v>
      </c>
      <c r="F35" s="162"/>
      <c r="G35" s="313"/>
      <c r="H35" s="162"/>
      <c r="I35" s="162"/>
      <c r="J35" s="232">
        <f>SUM(F35:I35)</f>
        <v>0</v>
      </c>
      <c r="K35" s="161"/>
      <c r="L35" s="160"/>
    </row>
    <row r="36" spans="1:12" ht="15.75" thickBot="1" x14ac:dyDescent="0.3">
      <c r="A36" s="234" t="s">
        <v>458</v>
      </c>
      <c r="B36" s="178">
        <f>SUM(B35)</f>
        <v>0</v>
      </c>
      <c r="C36" s="178">
        <f t="shared" ref="C36:I36" si="23">SUM(C35)</f>
        <v>0</v>
      </c>
      <c r="D36" s="270">
        <f t="shared" si="23"/>
        <v>0</v>
      </c>
      <c r="E36" s="264" t="e">
        <f t="shared" si="22"/>
        <v>#DIV/0!</v>
      </c>
      <c r="F36" s="299"/>
      <c r="G36" s="276">
        <f t="shared" si="23"/>
        <v>0</v>
      </c>
      <c r="H36" s="178">
        <f t="shared" si="23"/>
        <v>0</v>
      </c>
      <c r="I36" s="178">
        <f t="shared" si="23"/>
        <v>0</v>
      </c>
      <c r="J36" s="179">
        <f>SUM(G36:I36)</f>
        <v>0</v>
      </c>
      <c r="K36" s="171"/>
      <c r="L36" s="171"/>
    </row>
    <row r="37" spans="1:12" ht="15" x14ac:dyDescent="0.25">
      <c r="A37" s="180" t="s">
        <v>403</v>
      </c>
      <c r="B37" s="168"/>
      <c r="C37" s="168"/>
      <c r="D37" s="268">
        <f t="shared" si="16"/>
        <v>0</v>
      </c>
      <c r="E37" s="280" t="e">
        <f t="shared" ref="E37:E40" si="24">(C37-B37)/B37</f>
        <v>#DIV/0!</v>
      </c>
      <c r="F37" s="162"/>
      <c r="G37" s="314"/>
      <c r="H37" s="162"/>
      <c r="I37" s="162"/>
      <c r="J37" s="232">
        <f>SUM(F37:I37)</f>
        <v>0</v>
      </c>
      <c r="K37" s="161"/>
      <c r="L37" s="161"/>
    </row>
    <row r="38" spans="1:12" ht="15" x14ac:dyDescent="0.25">
      <c r="A38" s="180" t="s">
        <v>403</v>
      </c>
      <c r="B38" s="168"/>
      <c r="C38" s="168"/>
      <c r="D38" s="268">
        <f t="shared" si="16"/>
        <v>0</v>
      </c>
      <c r="E38" s="280" t="e">
        <f t="shared" si="24"/>
        <v>#DIV/0!</v>
      </c>
      <c r="F38" s="162"/>
      <c r="G38" s="314"/>
      <c r="H38" s="162"/>
      <c r="I38" s="162"/>
      <c r="J38" s="232">
        <f>SUM(F38:I38)</f>
        <v>0</v>
      </c>
      <c r="K38" s="161"/>
      <c r="L38" s="161"/>
    </row>
    <row r="39" spans="1:12" ht="15.75" thickBot="1" x14ac:dyDescent="0.3">
      <c r="A39" s="234" t="s">
        <v>480</v>
      </c>
      <c r="B39" s="178">
        <f>SUM(B37:B38)</f>
        <v>0</v>
      </c>
      <c r="C39" s="178">
        <f t="shared" ref="C39:I39" si="25">SUM(C37:C38)</f>
        <v>0</v>
      </c>
      <c r="D39" s="270">
        <f t="shared" si="25"/>
        <v>0</v>
      </c>
      <c r="E39" s="264" t="e">
        <f t="shared" si="24"/>
        <v>#DIV/0!</v>
      </c>
      <c r="F39" s="299"/>
      <c r="G39" s="276">
        <f t="shared" si="25"/>
        <v>0</v>
      </c>
      <c r="H39" s="178">
        <f t="shared" si="25"/>
        <v>0</v>
      </c>
      <c r="I39" s="178">
        <f t="shared" si="25"/>
        <v>0</v>
      </c>
      <c r="J39" s="179">
        <f>SUM(G39:I39)</f>
        <v>0</v>
      </c>
      <c r="K39" s="171"/>
      <c r="L39" s="171"/>
    </row>
    <row r="40" spans="1:12" ht="15.75" thickBot="1" x14ac:dyDescent="0.3">
      <c r="A40" s="177" t="s">
        <v>389</v>
      </c>
      <c r="B40" s="179">
        <f>B32+B34+B36+B39</f>
        <v>0</v>
      </c>
      <c r="C40" s="179">
        <f t="shared" ref="C40:I40" si="26">C32+C34+C36+C39</f>
        <v>0</v>
      </c>
      <c r="D40" s="272">
        <f t="shared" si="26"/>
        <v>0</v>
      </c>
      <c r="E40" s="264" t="e">
        <f t="shared" si="24"/>
        <v>#DIV/0!</v>
      </c>
      <c r="F40" s="264"/>
      <c r="G40" s="277">
        <f t="shared" si="26"/>
        <v>0</v>
      </c>
      <c r="H40" s="179">
        <f t="shared" si="26"/>
        <v>0</v>
      </c>
      <c r="I40" s="179">
        <f t="shared" si="26"/>
        <v>0</v>
      </c>
      <c r="J40" s="179">
        <f>SUM(G40:I40)</f>
        <v>0</v>
      </c>
      <c r="K40" s="179"/>
      <c r="L40" s="179"/>
    </row>
    <row r="41" spans="1:12" ht="15.75" thickBot="1" x14ac:dyDescent="0.3">
      <c r="A41" s="251" t="s">
        <v>55</v>
      </c>
      <c r="B41" s="252">
        <f>B30-B40</f>
        <v>0</v>
      </c>
      <c r="C41" s="252">
        <f>C30-C40</f>
        <v>0</v>
      </c>
      <c r="D41" s="273">
        <f>D30-D40</f>
        <v>0</v>
      </c>
      <c r="E41" s="286"/>
      <c r="F41" s="286"/>
      <c r="G41" s="278">
        <f>G30-G40</f>
        <v>0</v>
      </c>
      <c r="H41" s="252">
        <f>H30-H40</f>
        <v>0</v>
      </c>
      <c r="I41" s="252">
        <f>I30-I40</f>
        <v>0</v>
      </c>
      <c r="J41" s="253">
        <f>SUM(F41:I41)</f>
        <v>0</v>
      </c>
      <c r="K41" s="182"/>
      <c r="L41" s="182"/>
    </row>
    <row r="42" spans="1:12" ht="15" x14ac:dyDescent="0.25">
      <c r="A42" s="181" t="s">
        <v>484</v>
      </c>
      <c r="B42" s="240" t="e">
        <f>B36/B40</f>
        <v>#DIV/0!</v>
      </c>
      <c r="C42" s="240" t="e">
        <f>C36/C40</f>
        <v>#DIV/0!</v>
      </c>
      <c r="D42" s="154"/>
      <c r="E42" s="154"/>
      <c r="F42" s="154"/>
      <c r="G42" s="183"/>
      <c r="H42" s="183"/>
      <c r="I42" s="183"/>
      <c r="J42" s="154"/>
      <c r="K42" s="182"/>
      <c r="L42" s="154"/>
    </row>
    <row r="45" spans="1:12" ht="15" x14ac:dyDescent="0.25">
      <c r="A45" s="184"/>
    </row>
    <row r="46" spans="1:12" ht="24.95" customHeight="1" x14ac:dyDescent="0.2"/>
    <row r="47" spans="1:12" ht="24.95" customHeight="1" x14ac:dyDescent="0.2"/>
    <row r="48" spans="1:12" ht="24.95" customHeight="1" x14ac:dyDescent="0.2"/>
    <row r="49" ht="24.95" customHeight="1" x14ac:dyDescent="0.2"/>
    <row r="50" ht="24.95" customHeight="1" x14ac:dyDescent="0.2"/>
    <row r="51" ht="24.95" customHeight="1" x14ac:dyDescent="0.2"/>
    <row r="52" ht="24.95" customHeight="1" x14ac:dyDescent="0.2"/>
    <row r="53" ht="24.95" customHeight="1" x14ac:dyDescent="0.2"/>
    <row r="54" ht="24.95" customHeight="1" x14ac:dyDescent="0.2"/>
    <row r="55" ht="24.95" customHeight="1" x14ac:dyDescent="0.2"/>
    <row r="56" ht="24.95" customHeight="1" x14ac:dyDescent="0.2"/>
    <row r="57" ht="24.95" customHeight="1" x14ac:dyDescent="0.2"/>
  </sheetData>
  <conditionalFormatting sqref="J16:K16">
    <cfRule type="cellIs" dxfId="7" priority="9" operator="notEqual">
      <formula>#REF!</formula>
    </cfRule>
  </conditionalFormatting>
  <conditionalFormatting sqref="J20:K20">
    <cfRule type="cellIs" dxfId="6" priority="8" operator="notEqual">
      <formula>#REF!</formula>
    </cfRule>
  </conditionalFormatting>
  <conditionalFormatting sqref="J27:K27">
    <cfRule type="cellIs" dxfId="5" priority="7" operator="notEqual">
      <formula>#REF!</formula>
    </cfRule>
  </conditionalFormatting>
  <conditionalFormatting sqref="J29:K29">
    <cfRule type="cellIs" dxfId="4" priority="6" operator="notEqual">
      <formula>#REF!</formula>
    </cfRule>
  </conditionalFormatting>
  <conditionalFormatting sqref="K32">
    <cfRule type="cellIs" dxfId="3" priority="4" operator="notEqual">
      <formula>#REF!</formula>
    </cfRule>
  </conditionalFormatting>
  <conditionalFormatting sqref="K34">
    <cfRule type="cellIs" dxfId="2" priority="3" operator="notEqual">
      <formula>#REF!</formula>
    </cfRule>
  </conditionalFormatting>
  <conditionalFormatting sqref="K36">
    <cfRule type="cellIs" dxfId="1" priority="2" operator="notEqual">
      <formula>#REF!</formula>
    </cfRule>
  </conditionalFormatting>
  <conditionalFormatting sqref="K39">
    <cfRule type="cellIs" dxfId="0" priority="1" operator="notEqual">
      <formula>#REF!</formula>
    </cfRule>
  </conditionalFormatting>
  <pageMargins left="0.25" right="0.25" top="0.75" bottom="0.75" header="0.3" footer="0.3"/>
  <pageSetup paperSize="9" scale="89" fitToWidth="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2</vt:i4>
      </vt:variant>
    </vt:vector>
  </HeadingPairs>
  <TitlesOfParts>
    <vt:vector size="21" baseType="lpstr">
      <vt:lpstr>Finanzierungsplan gesamt</vt:lpstr>
      <vt:lpstr>Stellenplan Antragst.-ErstZE</vt:lpstr>
      <vt:lpstr>dropdown</vt:lpstr>
      <vt:lpstr>Jahresscheiben gesamt</vt:lpstr>
      <vt:lpstr>WP 1 Finanzierungsplan </vt:lpstr>
      <vt:lpstr>WP 1 Stellenplan </vt:lpstr>
      <vt:lpstr>WP 2 Finanzierungsplan</vt:lpstr>
      <vt:lpstr>WP 2 Stellenplan</vt:lpstr>
      <vt:lpstr>WP 3 Finanzierungsplan</vt:lpstr>
      <vt:lpstr>WP 3 Stellenplan</vt:lpstr>
      <vt:lpstr>Overheadkosten Vorlage</vt:lpstr>
      <vt:lpstr>PK-BMF für 2021</vt:lpstr>
      <vt:lpstr>PK-BMF für 2022</vt:lpstr>
      <vt:lpstr>APV_alt</vt:lpstr>
      <vt:lpstr>Check Anlagen</vt:lpstr>
      <vt:lpstr>Rückfragen_Textbausteine</vt:lpstr>
      <vt:lpstr>Auflagen_alt</vt:lpstr>
      <vt:lpstr>Miete qm</vt:lpstr>
      <vt:lpstr>TVöD_2020</vt:lpstr>
      <vt:lpstr>'PK-BMF für 2021'!Druckbereich</vt:lpstr>
      <vt:lpstr>'PK-BMF für 2022'!Druckbereich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Eyla Wientgen</dc:creator>
  <cp:lastModifiedBy>Wientgen, Birte</cp:lastModifiedBy>
  <cp:lastPrinted>2022-06-17T12:59:53Z</cp:lastPrinted>
  <dcterms:created xsi:type="dcterms:W3CDTF">2021-03-14T08:20:11Z</dcterms:created>
  <dcterms:modified xsi:type="dcterms:W3CDTF">2023-04-24T13:03:46Z</dcterms:modified>
</cp:coreProperties>
</file>